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 Plan\SISPLADE\"/>
    </mc:Choice>
  </mc:AlternateContent>
  <xr:revisionPtr revIDLastSave="0" documentId="13_ncr:1_{AED090DF-0C56-457B-B8E3-6FA20288E3D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JE 1" sheetId="1" r:id="rId1"/>
    <sheet name="EJE 2" sheetId="6" r:id="rId2"/>
    <sheet name="EJE 3" sheetId="7" r:id="rId3"/>
    <sheet name="EJE 4" sheetId="8" r:id="rId4"/>
    <sheet name="EJE 5" sheetId="9" r:id="rId5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6" i="9" l="1"/>
  <c r="O75" i="9"/>
  <c r="O74" i="9"/>
  <c r="O73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2" i="9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<sst xmlns="http://schemas.openxmlformats.org/spreadsheetml/2006/main" count="1076" uniqueCount="394">
  <si>
    <t>LOCALIDAD</t>
  </si>
  <si>
    <t>PROBLEMA</t>
  </si>
  <si>
    <t>OBJETIVO</t>
  </si>
  <si>
    <t>ESTRATEGIA</t>
  </si>
  <si>
    <t>LÍNEA DE ACCIÓN</t>
  </si>
  <si>
    <t>PROYECTO</t>
  </si>
  <si>
    <t>LATITUD</t>
  </si>
  <si>
    <t>LONGITUD</t>
  </si>
  <si>
    <t>ACTORES INVOLUCRADOS</t>
  </si>
  <si>
    <t>PERIODO DE EJECUCIÓN</t>
  </si>
  <si>
    <t>COSTO</t>
  </si>
  <si>
    <t>FUENTE FINANCIAMIENTO</t>
  </si>
  <si>
    <t>META</t>
  </si>
  <si>
    <t>BENEFICIARIOS</t>
  </si>
  <si>
    <t>INDICADOR</t>
  </si>
  <si>
    <t>TEMA</t>
  </si>
  <si>
    <t xml:space="preserve">ALIMENTACIÓN </t>
  </si>
  <si>
    <t>San Martín Siempre Viva</t>
  </si>
  <si>
    <t xml:space="preserve"> En el municipio, el 44.4% de la población se encuentra en situación de pobreza extrema.</t>
  </si>
  <si>
    <t>San Juan Elotepec</t>
  </si>
  <si>
    <t>Santos Reyes</t>
  </si>
  <si>
    <t>Yoganita</t>
  </si>
  <si>
    <t>Barrio Santa Anita</t>
  </si>
  <si>
    <t>1.2. Fomentar la seguridad alimentaria en la población vulnerable para mejorar las condiciones de vida.</t>
  </si>
  <si>
    <r>
      <rPr>
        <b/>
        <sz val="8"/>
        <color rgb="FF000000"/>
        <rFont val="Arial"/>
        <family val="2"/>
      </rPr>
      <t>1.2.2</t>
    </r>
    <r>
      <rPr>
        <sz val="8"/>
        <color rgb="FF000000"/>
        <rFont val="Arial"/>
        <family val="2"/>
      </rPr>
      <t xml:space="preserve"> Promover una alimentación sana y la salud en los habitantes de la población</t>
    </r>
  </si>
  <si>
    <r>
      <rPr>
        <b/>
        <sz val="8"/>
        <color rgb="FF000000"/>
        <rFont val="Arial"/>
        <family val="2"/>
      </rPr>
      <t>1.2.2.2.</t>
    </r>
    <r>
      <rPr>
        <sz val="8"/>
        <color rgb="FF000000"/>
        <rFont val="Arial"/>
        <family val="2"/>
      </rPr>
      <t xml:space="preserve"> Gestionar comedores comunitarios en las poblaciones con vulnerabilidad alimentaria.   </t>
    </r>
  </si>
  <si>
    <t xml:space="preserve">Construcción de comedor público en la localidad de San Martín Siempre Viva, Villa Sola de Vega. </t>
  </si>
  <si>
    <t xml:space="preserve">Construcción de comedor público en la localidad de El Progreso, Villa Sola de Vega. </t>
  </si>
  <si>
    <t xml:space="preserve">Construcción de comedor público en la localidad de Santos Reyes, Villa Sola de Vega. </t>
  </si>
  <si>
    <t xml:space="preserve">Construcción de comedor público en la localidad de Yoganita, Villa Sola de Vega. </t>
  </si>
  <si>
    <t xml:space="preserve">Construcción de comedor público en el  Barrio Santa Anita, Villa Sola de Vega. </t>
  </si>
  <si>
    <t>Gobierno Estatal</t>
  </si>
  <si>
    <t>2025-2027</t>
  </si>
  <si>
    <t xml:space="preserve">Municipal/Directa </t>
  </si>
  <si>
    <t>Construir 50 metros cuadrados  para uso de comedor público en la localidad.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</si>
  <si>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metros cuadrados construidos.
</t>
    </r>
    <r>
      <rPr>
        <b/>
        <sz val="8"/>
        <color theme="1"/>
        <rFont val="Arial"/>
        <family val="2"/>
      </rPr>
      <t>Método de cálculo:</t>
    </r>
  </si>
  <si>
    <t xml:space="preserve">SALUD </t>
  </si>
  <si>
    <t>El Obispo</t>
  </si>
  <si>
    <t>San Felipe Zapotitlán</t>
  </si>
  <si>
    <t>Nachihuí</t>
  </si>
  <si>
    <t>San Cristobal</t>
  </si>
  <si>
    <t>San Agustín</t>
  </si>
  <si>
    <t xml:space="preserve">El 44.8% de la población no tiene acceso a servicios de salud, lo que provoca complicaciones y muertes por falta de atención. </t>
  </si>
  <si>
    <r>
      <rPr>
        <b/>
        <sz val="8"/>
        <color rgb="FF000000"/>
        <rFont val="Arial"/>
        <family val="2"/>
      </rPr>
      <t xml:space="preserve">1.4 </t>
    </r>
    <r>
      <rPr>
        <sz val="8"/>
        <color rgb="FF000000"/>
        <rFont val="Arial"/>
        <family val="2"/>
      </rPr>
      <t>Contribuir a la cobertura de los servicios de salud para mejorar la calidad de vida de los habitantes</t>
    </r>
    <r>
      <rPr>
        <b/>
        <sz val="8"/>
        <color rgb="FF000000"/>
        <rFont val="Arial"/>
        <family val="2"/>
      </rPr>
      <t>.</t>
    </r>
  </si>
  <si>
    <r>
      <rPr>
        <b/>
        <sz val="8"/>
        <color rgb="FF000000"/>
        <rFont val="Arial"/>
        <family val="2"/>
      </rPr>
      <t xml:space="preserve">1.4.1 </t>
    </r>
    <r>
      <rPr>
        <sz val="8"/>
        <color rgb="FF000000"/>
        <rFont val="Arial"/>
        <family val="2"/>
      </rPr>
      <t xml:space="preserve">Contar con un servicio digno de salud para lograr una mejor calidad de vida. </t>
    </r>
  </si>
  <si>
    <r>
      <rPr>
        <b/>
        <sz val="8"/>
        <color rgb="FF000000"/>
        <rFont val="Arial"/>
        <family val="2"/>
      </rPr>
      <t>1.4.1.1</t>
    </r>
    <r>
      <rPr>
        <sz val="8"/>
        <color rgb="FF000000"/>
        <rFont val="Arial"/>
        <family val="2"/>
      </rPr>
      <t xml:space="preserve">.Gestionar casas de salud en las localidades y su equipamiento                                                                                                 </t>
    </r>
    <r>
      <rPr>
        <b/>
        <sz val="8"/>
        <color rgb="FF000000"/>
        <rFont val="Arial"/>
        <family val="2"/>
      </rPr>
      <t xml:space="preserve">1.4.1.2 </t>
    </r>
    <r>
      <rPr>
        <sz val="8"/>
        <color rgb="FF000000"/>
        <rFont val="Arial"/>
        <family val="2"/>
      </rPr>
      <t>Gestionar ante instituciones de salud medicamentos y personal capacitado.</t>
    </r>
  </si>
  <si>
    <t>Construcción de casa de partería en la localidad del Obispo, Villa Sola de Vega.</t>
  </si>
  <si>
    <t xml:space="preserve">Equipamiento de la casa de partería en la localidad Llano Monte, Villa Sola de Vega. </t>
  </si>
  <si>
    <t>Equipamiento del centro de salud en la localidad de San Felipe Zapotitlán, Villa Sola de Vega.</t>
  </si>
  <si>
    <t>Construcción de casa de partería en la localidad de Nachihuí, Villa Sola de Vega.</t>
  </si>
  <si>
    <t>Construcción de casa de partería en la localidad de San Cristobal, Villa Sola de Vega.</t>
  </si>
  <si>
    <t>Construcción de casa de partería en la localidad de San Agustín, Villa Sola de Vega.</t>
  </si>
  <si>
    <t>Construir 50 metros cuadrados para crear un espacio seguro y adecuado.</t>
  </si>
  <si>
    <t>Suministrar de 10 equipos la casa de partería.</t>
  </si>
  <si>
    <t>Suministrar de 10 equipos  el Centro de Salud</t>
  </si>
  <si>
    <r>
      <rPr>
        <b/>
        <sz val="8"/>
        <color theme="1"/>
        <rFont val="Arial"/>
        <family val="2"/>
      </rPr>
      <t xml:space="preserve">Nombre del indicador:  Porcentaje de metros  construidos.
                              Método de cálculo : </t>
    </r>
    <r>
      <rPr>
        <b/>
        <sz val="6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</si>
  <si>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Nombre del indicador:  Porcentaje de equipos entregados.
                              Método de cálculo : </t>
    </r>
    <r>
      <rPr>
        <b/>
        <sz val="6"/>
        <color theme="1"/>
        <rFont val="Arial"/>
        <family val="2"/>
      </rPr>
      <t xml:space="preserve">
</t>
    </r>
  </si>
  <si>
    <t>DEPORTES</t>
  </si>
  <si>
    <t>Villa Sola de Vega</t>
  </si>
  <si>
    <t>Agua Fría</t>
  </si>
  <si>
    <t>San Cristóbal</t>
  </si>
  <si>
    <t>Falta de motivación por parte de la sociedad para practicar actividades deportivas, debido a instalaciones en mal estado.</t>
  </si>
  <si>
    <r>
      <rPr>
        <b/>
        <sz val="8"/>
        <color rgb="FF000000"/>
        <rFont val="Arial"/>
        <family val="2"/>
      </rPr>
      <t>1.7.</t>
    </r>
    <r>
      <rPr>
        <sz val="8"/>
        <color rgb="FF000000"/>
        <rFont val="Arial"/>
        <family val="2"/>
      </rPr>
      <t>Promover la actividad física de manera segura y accesible, valorando la participación de la sociedad.</t>
    </r>
  </si>
  <si>
    <r>
      <rPr>
        <b/>
        <sz val="8"/>
        <color rgb="FF000000"/>
        <rFont val="Arial"/>
        <family val="2"/>
      </rPr>
      <t>1.7.1</t>
    </r>
    <r>
      <rPr>
        <sz val="8"/>
        <color rgb="FF000000"/>
        <rFont val="Arial"/>
        <family val="2"/>
      </rPr>
      <t xml:space="preserve"> Fomentar la práctica de deporte en la población para una mejor calidad de vida.</t>
    </r>
  </si>
  <si>
    <r>
      <rPr>
        <b/>
        <sz val="8"/>
        <color rgb="FF000000"/>
        <rFont val="Arial"/>
        <family val="2"/>
      </rPr>
      <t xml:space="preserve">1.7.1.1 </t>
    </r>
    <r>
      <rPr>
        <sz val="8"/>
        <color rgb="FF000000"/>
        <rFont val="Arial"/>
        <family val="2"/>
      </rPr>
      <t>Asignar espacios para la práctica de diversos deportes en las localidades</t>
    </r>
    <r>
      <rPr>
        <b/>
        <sz val="8"/>
        <color rgb="FF000000"/>
        <rFont val="Arial"/>
        <family val="2"/>
      </rPr>
      <t xml:space="preserve">.       1.7.1.4 </t>
    </r>
    <r>
      <rPr>
        <sz val="8"/>
        <color rgb="FF000000"/>
        <rFont val="Arial"/>
        <family val="2"/>
      </rPr>
      <t>Gestionar la rehabilitación de la unidad deportiva</t>
    </r>
    <r>
      <rPr>
        <b/>
        <sz val="8"/>
        <color rgb="FF000000"/>
        <rFont val="Arial"/>
        <family val="2"/>
      </rPr>
      <t>.</t>
    </r>
  </si>
  <si>
    <t>Rehabilitación de la unidad deportiva en Villa Sola de Vega.</t>
  </si>
  <si>
    <t>Construcción de espacio público multideportivo en la localidad de Agua Fría, Villa Sola de Vega.</t>
  </si>
  <si>
    <t>Construcción de espacio público multideportivo en la localidad de San Cristobal, Villa Sola de Vega.</t>
  </si>
  <si>
    <t>Gobierno Estatal/ Gob. Federal</t>
  </si>
  <si>
    <t>Complementaria</t>
  </si>
  <si>
    <t>Construir 1 obra en la unidad deportiva para el desarrollo de diversas actividades.</t>
  </si>
  <si>
    <t>Construir 1 obra para uso multideportivo.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</si>
  <si>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avance físico de obra 
</t>
    </r>
    <r>
      <rPr>
        <b/>
        <sz val="8"/>
        <color theme="1"/>
        <rFont val="Arial"/>
        <family val="2"/>
      </rPr>
      <t>Método de cálculo:</t>
    </r>
  </si>
  <si>
    <t xml:space="preserve"> Pérdida de identidad cultural.</t>
  </si>
  <si>
    <r>
      <rPr>
        <b/>
        <sz val="8"/>
        <color rgb="FF000000"/>
        <rFont val="Arial"/>
        <family val="2"/>
      </rPr>
      <t>1.6.</t>
    </r>
    <r>
      <rPr>
        <sz val="8"/>
        <color rgb="FF000000"/>
        <rFont val="Arial"/>
        <family val="2"/>
      </rPr>
      <t xml:space="preserve"> Desarrollar habilidades, la creatividad y el enriquecimiento en el conocimiento de nuestra cultura y tradiciones, en todos los habitantes del municipio.</t>
    </r>
  </si>
  <si>
    <r>
      <rPr>
        <b/>
        <sz val="8"/>
        <color rgb="FF000000"/>
        <rFont val="Arial"/>
        <family val="2"/>
      </rPr>
      <t>1.6.3</t>
    </r>
    <r>
      <rPr>
        <sz val="8"/>
        <color rgb="FF000000"/>
        <rFont val="Arial"/>
        <family val="2"/>
      </rPr>
      <t xml:space="preserve"> Proporcionar un área exclusiva para desarrollar todas las actividades culturales y artísticas. </t>
    </r>
  </si>
  <si>
    <r>
      <rPr>
        <b/>
        <sz val="8"/>
        <color rgb="FF000000"/>
        <rFont val="Arial"/>
        <family val="2"/>
      </rPr>
      <t>1.6.3.1.</t>
    </r>
    <r>
      <rPr>
        <sz val="8"/>
        <color rgb="FF000000"/>
        <rFont val="Arial"/>
        <family val="2"/>
      </rPr>
      <t xml:space="preserve"> Mejorar el edificio que funge como "Casa de la Cultura".</t>
    </r>
  </si>
  <si>
    <t>Construcción de la Casa de la Cultura en la localidad Centro primera sección, Villa Sola de Vega.</t>
  </si>
  <si>
    <t>Municipal/Directa</t>
  </si>
  <si>
    <t xml:space="preserve">Construir 600 metros cuadrados para el desarrollo de actividades culturales. </t>
  </si>
  <si>
    <t xml:space="preserve">CULTURA Y ARTES </t>
  </si>
  <si>
    <t>GOBIERNO AUSTERO</t>
  </si>
  <si>
    <t xml:space="preserve">Falta de un plan de austeridad municipal para la presupuestación, generando dificultad para equilibrar la reducción del gasto público municipal y la prestación de servicios esenciales. </t>
  </si>
  <si>
    <r>
      <rPr>
        <b/>
        <sz val="8"/>
        <color rgb="FF000000"/>
        <rFont val="Arial"/>
        <family val="2"/>
      </rPr>
      <t xml:space="preserve">2.3 </t>
    </r>
    <r>
      <rPr>
        <sz val="8"/>
        <color rgb="FF000000"/>
        <rFont val="Arial"/>
        <family val="2"/>
      </rPr>
      <t>Contar con un plan de austeridad para administrar los recursos económicos de forma eficaz y eficiente.</t>
    </r>
  </si>
  <si>
    <r>
      <rPr>
        <b/>
        <sz val="8"/>
        <color rgb="FF000000"/>
        <rFont val="Arial"/>
        <family val="2"/>
      </rPr>
      <t>2.3.1</t>
    </r>
    <r>
      <rPr>
        <sz val="8"/>
        <color rgb="FF000000"/>
        <rFont val="Arial"/>
        <family val="2"/>
      </rPr>
      <t xml:space="preserve"> Establecer la austeridad como política institucional en los servidores públicos orientado al servicio de la ciudadanía.</t>
    </r>
  </si>
  <si>
    <r>
      <rPr>
        <b/>
        <sz val="8"/>
        <color rgb="FF000000"/>
        <rFont val="Arial"/>
        <family val="2"/>
      </rPr>
      <t xml:space="preserve">2.3.1.1 </t>
    </r>
    <r>
      <rPr>
        <sz val="8"/>
        <color rgb="FF000000"/>
        <rFont val="Arial"/>
        <family val="2"/>
      </rPr>
      <t>Brindar Cursos y Talleres a los funcionarios públicos para la creación de una cultura de optimización de recursos.</t>
    </r>
  </si>
  <si>
    <t>Adquirir un Plan de Profesionalización Municipal en la cabecera municipal de Villa Sola de Vega</t>
  </si>
  <si>
    <t>Gobierno Municipal</t>
  </si>
  <si>
    <t xml:space="preserve">Capacitar a 85 sevidores públicos municipales </t>
  </si>
  <si>
    <r>
      <rPr>
        <b/>
        <sz val="8"/>
        <color theme="1"/>
        <rFont val="Arial"/>
        <family val="2"/>
      </rPr>
      <t xml:space="preserve">Nombre del indicador:  Porcentaje de participantes capacitados                                                                  Método de cálculo : </t>
    </r>
    <r>
      <rPr>
        <b/>
        <sz val="6"/>
        <color theme="1"/>
        <rFont val="Arial"/>
        <family val="2"/>
      </rPr>
      <t xml:space="preserve">
</t>
    </r>
  </si>
  <si>
    <t xml:space="preserve">Aumento de casos delictivos y accidentes viales en el municipio. </t>
  </si>
  <si>
    <r>
      <rPr>
        <b/>
        <sz val="8"/>
        <color theme="1"/>
        <rFont val="Arial"/>
        <family val="2"/>
      </rPr>
      <t xml:space="preserve">3.1 </t>
    </r>
    <r>
      <rPr>
        <sz val="8"/>
        <color theme="1"/>
        <rFont val="Arial"/>
        <family val="2"/>
      </rPr>
      <t>Disminuir los índices delictivos en el municipio para mantener el orden social.</t>
    </r>
  </si>
  <si>
    <r>
      <rPr>
        <b/>
        <sz val="8"/>
        <color rgb="FF000000"/>
        <rFont val="Arial"/>
        <family val="2"/>
      </rPr>
      <t xml:space="preserve">3.1.3 </t>
    </r>
    <r>
      <rPr>
        <sz val="8"/>
        <color theme="1"/>
        <rFont val="Arial"/>
        <family val="2"/>
      </rPr>
      <t xml:space="preserve">Promover </t>
    </r>
    <r>
      <rPr>
        <sz val="8"/>
        <color rgb="FF000000"/>
        <rFont val="Arial"/>
        <family val="2"/>
      </rPr>
      <t>la cultura de seguridad vial para la prevención de accidentes.</t>
    </r>
  </si>
  <si>
    <r>
      <rPr>
        <b/>
        <sz val="8"/>
        <color rgb="FF000000"/>
        <rFont val="Arial"/>
        <family val="2"/>
      </rPr>
      <t>3.1.3.1</t>
    </r>
    <r>
      <rPr>
        <sz val="8"/>
        <color rgb="FF000000"/>
        <rFont val="Arial"/>
        <family val="2"/>
      </rPr>
      <t xml:space="preserve"> Realizar un proyecto de mejoramiento vial en la zona urbana con el fin de prevenir accidentes.</t>
    </r>
  </si>
  <si>
    <t>Rehabilitar calles, infraestructura y señalamientos viales en la cabecera municipal de Villa Sola de Vega.</t>
  </si>
  <si>
    <t xml:space="preserve">Gobierno Estatal/Gob. municipal </t>
  </si>
  <si>
    <t xml:space="preserve">Realizar 10 metas de mejoramiento vial </t>
  </si>
  <si>
    <r>
      <rPr>
        <b/>
        <sz val="8"/>
        <color theme="1"/>
        <rFont val="Arial"/>
        <family val="2"/>
      </rPr>
      <t xml:space="preserve">Nombre del indicador:  Porcentaje de metas alcanzadas
                              Método de cálculo : </t>
    </r>
    <r>
      <rPr>
        <b/>
        <sz val="6"/>
        <color theme="1"/>
        <rFont val="Arial"/>
        <family val="2"/>
      </rPr>
      <t xml:space="preserve">
</t>
    </r>
  </si>
  <si>
    <t>PREVENCIÓN, PROTECCIÓN Y SEGURIDAD CIUDADANA</t>
  </si>
  <si>
    <t xml:space="preserve">CRECIMIENTO Y DESARROLLO DINÁMICO E INCLUYENTE </t>
  </si>
  <si>
    <t>San Sebastiián de las Grutas</t>
  </si>
  <si>
    <t>Barrio La Soledad</t>
  </si>
  <si>
    <t>La Zeta</t>
  </si>
  <si>
    <t>Barrio Arriba</t>
  </si>
  <si>
    <t>El Cocoyul</t>
  </si>
  <si>
    <t>Exclusión de grupos vulnerables en actividades económicas provocando discriminación y desigualdades, afectando su salud mental y bienestar en su entorno.</t>
  </si>
  <si>
    <r>
      <rPr>
        <b/>
        <sz val="8"/>
        <color rgb="FF000000"/>
        <rFont val="Arial"/>
        <family val="2"/>
      </rPr>
      <t xml:space="preserve">4.1. </t>
    </r>
    <r>
      <rPr>
        <sz val="8"/>
        <color rgb="FF000000"/>
        <rFont val="Arial"/>
        <family val="2"/>
      </rPr>
      <t>Fomentar la inclusión en el desarrollo económico del municipio, garantizando que todos los ciudadanos tengan acceso a oportunidades y recursos para mejorar su calidad de vida.</t>
    </r>
  </si>
  <si>
    <r>
      <rPr>
        <b/>
        <sz val="8"/>
        <color rgb="FF000000"/>
        <rFont val="Arial"/>
        <family val="2"/>
      </rPr>
      <t>4.1.</t>
    </r>
    <r>
      <rPr>
        <b/>
        <sz val="8"/>
        <color theme="1"/>
        <rFont val="Arial"/>
        <family val="2"/>
      </rPr>
      <t>4</t>
    </r>
    <r>
      <rPr>
        <sz val="8"/>
        <color rgb="FF000000"/>
        <rFont val="Arial"/>
        <family val="2"/>
      </rPr>
      <t xml:space="preserve"> Fomentar la inclusión social y la atención a grupos vulnerables.</t>
    </r>
  </si>
  <si>
    <r>
      <rPr>
        <b/>
        <sz val="8"/>
        <color rgb="FF000000"/>
        <rFont val="Arial"/>
        <family val="2"/>
      </rPr>
      <t>4.1.4.2</t>
    </r>
    <r>
      <rPr>
        <sz val="8"/>
        <color rgb="FF000000"/>
        <rFont val="Arial"/>
        <family val="2"/>
      </rPr>
      <t xml:space="preserve"> Gestionar espacios y accesos exclusivos para grupos vulnerables.</t>
    </r>
  </si>
  <si>
    <t xml:space="preserve">Construcción de centro de desarrollo comunitario, en la localidad de San Felipe Zapotitlán, Villa Sola de Vega. </t>
  </si>
  <si>
    <t>Construir 400 metros cuadrados del Centro de Desarrollo para la organización comunitaria.</t>
  </si>
  <si>
    <t>Ampliación del centro d desarrollo comunitario en la localidad de San Sebastian de las Grytas, Villa Sola de Vega.</t>
  </si>
  <si>
    <r>
      <t>Am</t>
    </r>
    <r>
      <rPr>
        <sz val="8"/>
        <rFont val="Arial"/>
        <family val="2"/>
      </rPr>
      <t>pliar 600</t>
    </r>
    <r>
      <rPr>
        <sz val="8"/>
        <color theme="1"/>
        <rFont val="Arial"/>
        <family val="2"/>
      </rPr>
      <t xml:space="preserve"> metros cuadrados  el Centro de Desarrollo para la organización comunitaria.</t>
    </r>
  </si>
  <si>
    <t xml:space="preserve">Rehabilitación del centro integrador de desarrollo, orientado a ejecutar acciones sociales básicas de atención inmediata en el Barrio La Soledad,  Villa Sola de Vega. </t>
  </si>
  <si>
    <r>
      <t>Rehabilitar</t>
    </r>
    <r>
      <rPr>
        <sz val="8"/>
        <rFont val="Arial"/>
        <family val="2"/>
      </rPr>
      <t xml:space="preserve"> 60</t>
    </r>
    <r>
      <rPr>
        <sz val="8"/>
        <color theme="1"/>
        <rFont val="Arial"/>
        <family val="2"/>
      </rPr>
      <t xml:space="preserve"> metros cuadrados  el Centro de Desarrollo para la organización comunitaria.</t>
    </r>
  </si>
  <si>
    <t xml:space="preserve">Construcción de centro integrador de desarrollo, orientado a ejecutar acciones sociales básicas de atención inmediata en el Barrio La Soledad, Villa Sola de Vega. </t>
  </si>
  <si>
    <t>Complemetaria</t>
  </si>
  <si>
    <r>
      <t xml:space="preserve">Construir </t>
    </r>
    <r>
      <rPr>
        <sz val="8"/>
        <rFont val="Arial"/>
        <family val="2"/>
      </rPr>
      <t>50</t>
    </r>
    <r>
      <rPr>
        <sz val="8"/>
        <color theme="1"/>
        <rFont val="Arial"/>
        <family val="2"/>
      </rPr>
      <t xml:space="preserve"> metros cuadrados  el Centro de Desarrollo para la organización comunitaria.</t>
    </r>
  </si>
  <si>
    <t xml:space="preserve">Construcción de centro integrador de desarrollo, orientado a ejecutar acciones sociales básicas de atención inmediata en la localidad de La Zeta, Villa Sola de Vega. </t>
  </si>
  <si>
    <r>
      <t>Construir</t>
    </r>
    <r>
      <rPr>
        <sz val="8"/>
        <rFont val="Arial"/>
        <family val="2"/>
      </rPr>
      <t xml:space="preserve"> 400</t>
    </r>
    <r>
      <rPr>
        <sz val="8"/>
        <color theme="1"/>
        <rFont val="Arial"/>
        <family val="2"/>
      </rPr>
      <t xml:space="preserve"> metros cuadrados  el Centro de Desarrollo para la organización comunitaria.</t>
    </r>
  </si>
  <si>
    <t xml:space="preserve">Construcción de centro integrador de desarrollo, orientado a ejecutar acciones sociales básicas de atención inmediata en el Barrio Arriba, Villa Sola de Vega. </t>
  </si>
  <si>
    <r>
      <t>Constru</t>
    </r>
    <r>
      <rPr>
        <sz val="8"/>
        <rFont val="Arial"/>
        <family val="2"/>
      </rPr>
      <t>ir 50</t>
    </r>
    <r>
      <rPr>
        <sz val="8"/>
        <color theme="1"/>
        <rFont val="Arial"/>
        <family val="2"/>
      </rPr>
      <t xml:space="preserve"> metros cuadrados  el Centro de Desarrollo para la organización comunitaria.</t>
    </r>
  </si>
  <si>
    <t>Construcción del centro de desarrollo comunitario en la localidad de San Martín Siempre Viva, Villa Sola de Vega.</t>
  </si>
  <si>
    <t>Construir 40 metros cuadrados  el Centro de Desarrollo para la organización comunitaria.</t>
  </si>
  <si>
    <t xml:space="preserve">Construcción de centro integrador de desarrollo, orientado a ejecutar acciones sociales básicas de atención inmediata en la localidad de Cocoyul, Villa Sola de Vega. </t>
  </si>
  <si>
    <t>Construir 50 metros cuadrados  el Centro de Desarrollo para la organización comunitaria.</t>
  </si>
  <si>
    <t xml:space="preserve">INFRAESTRUCTURA PARA CIUDADES  Y COMUNIDADES SOSTENIBLES                                                               </t>
  </si>
  <si>
    <t>Potrero</t>
  </si>
  <si>
    <t>Centro Primera Sección</t>
  </si>
  <si>
    <t>Los Sabinos</t>
  </si>
  <si>
    <t>El Carrizal</t>
  </si>
  <si>
    <t>San Antonio</t>
  </si>
  <si>
    <t>Rancho Viejo</t>
  </si>
  <si>
    <t>El Potrerillo</t>
  </si>
  <si>
    <t>San Isidro Ojo de Agua</t>
  </si>
  <si>
    <t>Santa Ana</t>
  </si>
  <si>
    <t>Nucleo Rural La Soledad</t>
  </si>
  <si>
    <t>La Colorada</t>
  </si>
  <si>
    <t xml:space="preserve">      No se cuenta con infraestructura que sea amigable con el medio ambiente.</t>
  </si>
  <si>
    <r>
      <rPr>
        <b/>
        <sz val="8"/>
        <color rgb="FF000000"/>
        <rFont val="Arial"/>
        <family val="2"/>
      </rPr>
      <t>5.1.</t>
    </r>
    <r>
      <rPr>
        <sz val="8"/>
        <color rgb="FF000000"/>
        <rFont val="Arial"/>
        <family val="2"/>
      </rPr>
      <t>Construir la infraestructura y servicios públicos de la comunidad y localidades cuidando el medio ambiente y usando energías limpias.</t>
    </r>
  </si>
  <si>
    <r>
      <rPr>
        <b/>
        <sz val="8"/>
        <color rgb="FF000000"/>
        <rFont val="Arial"/>
        <family val="2"/>
      </rPr>
      <t>5.1.1</t>
    </r>
    <r>
      <rPr>
        <sz val="8"/>
        <color rgb="FF000000"/>
        <rFont val="Arial"/>
        <family val="2"/>
      </rPr>
      <t xml:space="preserve"> Desarrollar construcciones con materiales locales y sostenibles priorizando el uso de iluminación y ventilación natural.</t>
    </r>
  </si>
  <si>
    <r>
      <rPr>
        <b/>
        <sz val="8"/>
        <color rgb="FF000000"/>
        <rFont val="Arial"/>
        <family val="2"/>
      </rPr>
      <t>5.1.1.2.</t>
    </r>
    <r>
      <rPr>
        <sz val="8"/>
        <color rgb="FF000000"/>
        <rFont val="Arial"/>
        <family val="2"/>
      </rPr>
      <t xml:space="preserve"> Instalar techados para protección de áreas públicas 
</t>
    </r>
    <r>
      <rPr>
        <b/>
        <sz val="8"/>
        <color rgb="FF000000"/>
        <rFont val="Arial"/>
        <family val="2"/>
      </rPr>
      <t>5.1.1.3</t>
    </r>
    <r>
      <rPr>
        <sz val="8"/>
        <color rgb="FF000000"/>
        <rFont val="Arial"/>
        <family val="2"/>
      </rPr>
      <t>. Construir obras de drenaje pluvial de caminos, calles y carreteras.</t>
    </r>
  </si>
  <si>
    <t>Construcción de red de alcantarillado en la comunidad de El Potrero Villa Sola de Vega.</t>
  </si>
  <si>
    <t>Construir 200 metros lineales de red de alcantarillado para mejorar las condiciones del camino.</t>
  </si>
  <si>
    <t xml:space="preserve">Nombre del indicador:  Porcentaje de metros  lineales construidos.
                              Método de cálculo : 
</t>
  </si>
  <si>
    <t>Construcción de muro de contención , en la comunidad de Santos Reyes, Villa Sola de Vega.</t>
  </si>
  <si>
    <t>Construir 100 metros lineales de muro de contención a fin de mantener en buenas condiciones los caminos.</t>
  </si>
  <si>
    <t>Construcción de Techado en Bienes Públicos, en la localidad Centro Primera Sección, Villa Sola de Vega.</t>
  </si>
  <si>
    <t>Techar 2600 metros cuadrados en Bienes Públicos.</t>
  </si>
  <si>
    <t xml:space="preserve">Nombre del indicador:  Porcentaje de metros  cuadrados construidos.
                              Método de cálculo : 
</t>
  </si>
  <si>
    <t>Rehabilitación de techado en Bienes Público, en la Localidad de Río Manteca Villa Sola de Vega.</t>
  </si>
  <si>
    <t>Rehabilitar 600 metros cuadrados.</t>
  </si>
  <si>
    <t>Construcción de Techado en Bienes Públicos, en la localidad El Obispo, Villa Sola de Vega.</t>
  </si>
  <si>
    <t>Construir  600 metros cuadrados de techado.</t>
  </si>
  <si>
    <t>Construcción de techado en Bien Público  en la Localidad de los Sabinos, Villa Sola de Vega.</t>
  </si>
  <si>
    <t>Construcción de Puente Peatonal en el Barrio Santa Anita, Villa Sola de Vega.</t>
  </si>
  <si>
    <t>Construir 1 puente peatonal</t>
  </si>
  <si>
    <t>Construcción de Puente Peatonal en la localidad de El Carrizal, Villa Sola de Vega.</t>
  </si>
  <si>
    <t>Construcción de barda perimetral en el Barrio La Soledad, Villa Sola de Vega.</t>
  </si>
  <si>
    <t>Construir 400 metros lineales de barda.</t>
  </si>
  <si>
    <t>Construcción de muro de contención , en la localidad de San Antonio , Villa Sola de Vega.</t>
  </si>
  <si>
    <t>Construir 20 metros lineales de muro de contención</t>
  </si>
  <si>
    <t>Construcción de Puente Peatonal en la comunidad de las Peñas de la localidad de Rancho Viejo, Villa Sola de Vega.</t>
  </si>
  <si>
    <t>Rehabilitación de techado en Bienes Público, en la Localidad El Potrerillo, Villa Sola de Vega.</t>
  </si>
  <si>
    <t xml:space="preserve">Rehabilitar  800  metros cuadrados </t>
  </si>
  <si>
    <t xml:space="preserve">Nombre del indicador:  Porcentaje de metros  cuadrados rehabilitados.
                              Método de cálculo : 
</t>
  </si>
  <si>
    <t>Construcción de un Puente vehicular en el río Atoyac de la locaidad de el Potrerillo.</t>
  </si>
  <si>
    <t xml:space="preserve">Construir 1 puente vehicular para la población. </t>
  </si>
  <si>
    <t>Construcción del muro de contención en el Barrio Santa Anita, Villa Sola de Vega.</t>
  </si>
  <si>
    <t>Construir 10 metros lineales para mejorar las condiciones a los transeuntes.</t>
  </si>
  <si>
    <t>Rehabilitación de techado en bienes públicos, en la localidad de San Isidro Ojo de Agua, Villa Sola de Vega.</t>
  </si>
  <si>
    <t>Rehabilitar 600 metros cuadrados de techo .</t>
  </si>
  <si>
    <t xml:space="preserve">Nombre del indicador:  Porcentaje de metros  lineales rhabilitados 
                              Método de cálculo : 
</t>
  </si>
  <si>
    <t>Construcción de muro de contención , en la localidad de San Agustín, Villa Sola de Vega.</t>
  </si>
  <si>
    <t>Construir 90 metros lineales para mejorar las condiciones a los transeuntes.</t>
  </si>
  <si>
    <t>Construcción de muro de contención ne la localidad de Santa Ana Villa Sola de Vega.</t>
  </si>
  <si>
    <t>Construir 30 metros lineales para mejorar las condiciones a los transeuntes.</t>
  </si>
  <si>
    <t>Construcción de techado en Bienes Públicos en la localidad Santa Ana Villa Sola de Vega.</t>
  </si>
  <si>
    <t>Construir  800 metros cuadrados de techado.</t>
  </si>
  <si>
    <t>Construcción de techado en Buenes públicos, en el Núcleo rural La Soledad Villa Sola de Vega.</t>
  </si>
  <si>
    <t>Construir 800 metros cuadrados de techado.</t>
  </si>
  <si>
    <t>Construcción de techado en Buenes públicos, en la localidad La Colorada,  Villa Sola de Vega.</t>
  </si>
  <si>
    <t>Construir 600 metros cuadrados de techado.</t>
  </si>
  <si>
    <t>Construcción de puente peatonal en la comunidad Las Peñas de la localidad Rancho Viejo, Villa Sola de Vega.</t>
  </si>
  <si>
    <t>Construir 1 puente  para mejorar las condiciones a los transeuntes.</t>
  </si>
  <si>
    <t>Construcción de mercado Público, en la localidad de San Juan Elotepec, Villa Sola de Vega.</t>
  </si>
  <si>
    <t xml:space="preserve">Construir 1 mercado para beneficio de la comunidad.  </t>
  </si>
  <si>
    <t xml:space="preserve">CAMINOS Y CARRETERAS </t>
  </si>
  <si>
    <t>El Común Sección Cuarta</t>
  </si>
  <si>
    <t>Gulerá</t>
  </si>
  <si>
    <t>San Sebastián de las Grutas</t>
  </si>
  <si>
    <t>El Lazo</t>
  </si>
  <si>
    <t>Los Limones</t>
  </si>
  <si>
    <t>Candelaria La Estancia</t>
  </si>
  <si>
    <t>El Sitio</t>
  </si>
  <si>
    <t>San Juan Bautista</t>
  </si>
  <si>
    <t>Potrerillo</t>
  </si>
  <si>
    <t>La conectividad vial es limitada y se encuentra en malas condiciones lo que afecta la accesibilidad y la movilidad de la población.</t>
  </si>
  <si>
    <r>
      <rPr>
        <b/>
        <sz val="8"/>
        <color rgb="FF000000"/>
        <rFont val="Arial"/>
        <family val="2"/>
      </rPr>
      <t>5.2.</t>
    </r>
    <r>
      <rPr>
        <sz val="8"/>
        <color rgb="FF000000"/>
        <rFont val="Arial"/>
        <family val="2"/>
      </rPr>
      <t xml:space="preserve"> Mejorar la conectividad y accesibilidad en el municipio mediante la construcción, mantenimiento y rehabilitación de caminos y carreteras, garantizando la seguridad y eficiencia en el transporte de personas y bienes.</t>
    </r>
  </si>
  <si>
    <r>
      <rPr>
        <b/>
        <sz val="8"/>
        <color rgb="FF000000"/>
        <rFont val="Arial"/>
        <family val="2"/>
      </rPr>
      <t xml:space="preserve">5.2.1  </t>
    </r>
    <r>
      <rPr>
        <sz val="8"/>
        <color rgb="FF000000"/>
        <rFont val="Arial"/>
        <family val="2"/>
      </rPr>
      <t xml:space="preserve">Mantener y conservar caminos 
</t>
    </r>
  </si>
  <si>
    <r>
      <rPr>
        <b/>
        <sz val="8"/>
        <color rgb="FF000000"/>
        <rFont val="Arial"/>
        <family val="2"/>
      </rPr>
      <t>5.2.1.2.</t>
    </r>
    <r>
      <rPr>
        <sz val="8"/>
        <color rgb="FF000000"/>
        <rFont val="Arial"/>
        <family val="2"/>
      </rPr>
      <t xml:space="preserve"> Realizar actividades de mantenimiento preventivo (limpiar cunetas, quitar obstáculos, rastreo de caminos, incorporación de balastre donde sea necesario).
</t>
    </r>
    <r>
      <rPr>
        <b/>
        <sz val="8"/>
        <color rgb="FF000000"/>
        <rFont val="Arial"/>
        <family val="2"/>
      </rPr>
      <t>5.2.1.4.</t>
    </r>
    <r>
      <rPr>
        <sz val="8"/>
        <color rgb="FF000000"/>
        <rFont val="Arial"/>
        <family val="2"/>
      </rPr>
      <t xml:space="preserve">Construir pavimentación de concreto hidráulico en calles prioritarias </t>
    </r>
  </si>
  <si>
    <t xml:space="preserve">Rehabilitación de caminos en las localidades de Barrio la Soledad, Barrio Santa Anita, Santa Inés, Nachihuí, Yoganita, el Carrizal y San Cristobal, Villa Sola de Vega. </t>
  </si>
  <si>
    <t>Rehabilitar 250 kilómetros de camino para mejorar su funcionalidad y acceso en la comunidad.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</si>
  <si>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kilómetros rehabilitados.
</t>
    </r>
    <r>
      <rPr>
        <b/>
        <sz val="8"/>
        <color theme="1"/>
        <rFont val="Arial"/>
        <family val="2"/>
      </rPr>
      <t>Método de cálculo:</t>
    </r>
  </si>
  <si>
    <t>Rehabilitación de camino en la localidad de El Común, Sección Cuarta, Villa Sola de Vega.</t>
  </si>
  <si>
    <t>Rehabilitar 6 kilómetros de camino para mejorar su funcionalidad y acceso en la comunidad.</t>
  </si>
  <si>
    <t xml:space="preserve">Rehabilitación de caminos en las localidades de El Protrero, La Yerbasanta, El Sitio, El Potrerillo, Cocoyul,Huzán, La Zeta,  Villa Sola de Vega. </t>
  </si>
  <si>
    <t>Rehabilitar 200 kilómetros de camino para mejorar su funcionalidad y acceso en la comunidad.</t>
  </si>
  <si>
    <t xml:space="preserve">Construcción de pavimento con concreto  hidráulico en la localidad de San Juán Elotepec, Villa Sola de Vega  </t>
  </si>
  <si>
    <r>
      <t>Construir</t>
    </r>
    <r>
      <rPr>
        <sz val="8"/>
        <rFont val="Arial"/>
        <family val="2"/>
      </rPr>
      <t xml:space="preserve">  450</t>
    </r>
    <r>
      <rPr>
        <sz val="8"/>
        <color theme="1"/>
        <rFont val="Arial"/>
        <family val="2"/>
      </rPr>
      <t xml:space="preserve"> metros lineales para mejorar  el acceso en la comunidad.</t>
    </r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</si>
  <si>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metros lineales construidos
</t>
    </r>
    <r>
      <rPr>
        <b/>
        <sz val="8"/>
        <color theme="1"/>
        <rFont val="Arial"/>
        <family val="2"/>
      </rPr>
      <t>Método de cálculo:</t>
    </r>
  </si>
  <si>
    <t xml:space="preserve">Construcción de pavimento con concreto  hidráulico en la localidad de Gulerá, Villa Sola de Vega  </t>
  </si>
  <si>
    <r>
      <t>Construir</t>
    </r>
    <r>
      <rPr>
        <sz val="8"/>
        <rFont val="Arial"/>
        <family val="2"/>
      </rPr>
      <t xml:space="preserve">  3</t>
    </r>
    <r>
      <rPr>
        <sz val="8"/>
        <color theme="1"/>
        <rFont val="Arial"/>
        <family val="2"/>
      </rPr>
      <t xml:space="preserve"> kilómetros para  mejorar el  acceso a la comunidad.</t>
    </r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</si>
  <si>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kilómetros construidos
</t>
    </r>
    <r>
      <rPr>
        <b/>
        <sz val="8"/>
        <color theme="1"/>
        <rFont val="Arial"/>
        <family val="2"/>
      </rPr>
      <t>Método de cálculo:</t>
    </r>
  </si>
  <si>
    <t>Construcción de camino en la localidad de Rancho Viejo, Villa Sola de Vega</t>
  </si>
  <si>
    <r>
      <t>Construi</t>
    </r>
    <r>
      <rPr>
        <sz val="8"/>
        <rFont val="Arial"/>
        <family val="2"/>
      </rPr>
      <t>r  8</t>
    </r>
    <r>
      <rPr>
        <sz val="8"/>
        <color theme="1"/>
        <rFont val="Arial"/>
        <family val="2"/>
      </rPr>
      <t xml:space="preserve"> kilómetros para  mejorar el  acceso a la comunidad.</t>
    </r>
  </si>
  <si>
    <t>Construcción de camino saca cosechas en el parale Los Nogales, en la localidad de El Carrizal, Villa Sola de Vega</t>
  </si>
  <si>
    <t xml:space="preserve"> Construir 5 kilómetros de camino rural  que facilite las prácticas agrícolas.</t>
  </si>
  <si>
    <t xml:space="preserve">Construcción de pavimento con concreto  hidráulico en la calle del panteón y calle del centro de Salud en la localidad de El Carrizal, Villa Sola de Vega  </t>
  </si>
  <si>
    <r>
      <t xml:space="preserve">Construir 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150</t>
    </r>
    <r>
      <rPr>
        <sz val="8"/>
        <color theme="1"/>
        <rFont val="Arial"/>
        <family val="2"/>
      </rPr>
      <t xml:space="preserve"> metros lineales para mejorar  el servicio vehicular y peatonal. </t>
    </r>
  </si>
  <si>
    <t>Rehabilitación de camino principal en la localidad de San Agustín, Villa Sola de Vega.</t>
  </si>
  <si>
    <r>
      <t>Rehabilita</t>
    </r>
    <r>
      <rPr>
        <sz val="8"/>
        <rFont val="Arial"/>
        <family val="2"/>
      </rPr>
      <t>r 5</t>
    </r>
    <r>
      <rPr>
        <sz val="8"/>
        <color theme="1"/>
        <rFont val="Arial"/>
        <family val="2"/>
      </rPr>
      <t xml:space="preserve"> kilómetros de camino para mejorar su funcionalidad y acceso en la comunidad.</t>
    </r>
  </si>
  <si>
    <t xml:space="preserve">Construcción de pavimento con concreto  hidráulico en la calle  Álvaro Obregón, Marina Nacional, en la localidad de Barrio La Soledad, Villa Sola de Vega  </t>
  </si>
  <si>
    <r>
      <t>Construir</t>
    </r>
    <r>
      <rPr>
        <sz val="8"/>
        <rFont val="Arial"/>
        <family val="2"/>
      </rPr>
      <t xml:space="preserve">  500</t>
    </r>
    <r>
      <rPr>
        <sz val="8"/>
        <color theme="1"/>
        <rFont val="Arial"/>
        <family val="2"/>
      </rPr>
      <t xml:space="preserve"> metros lineales para mejorar  el servicio vehicular y peatonal. </t>
    </r>
  </si>
  <si>
    <t xml:space="preserve">Construcción de pavimento con concreto  hidráulico en la calle  Ignacio Zaragoza en la localidad de San Sebastián de las Grutas, Villa Sola de Vega  </t>
  </si>
  <si>
    <r>
      <t xml:space="preserve">Construir 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700 metros lineales para mejorar  el servicio vehicular y peatonal. </t>
    </r>
  </si>
  <si>
    <t xml:space="preserve">Construcción de pavimento con concreto  hidráulico en la localidad de San Antonio, Villa Sola de Vega  </t>
  </si>
  <si>
    <t xml:space="preserve">Construir  300 metros lineales para mejorar  el servicio vehicular y peatonal. </t>
  </si>
  <si>
    <t xml:space="preserve">Rehabilitación  de pavimento con concreto  hidráulico en las calles de Francisco I. Madero, Jose María de la Vega, Benito Juárez e Independencia del Centro Primera Sección, Villa Sola de Vega  </t>
  </si>
  <si>
    <t xml:space="preserve">Rehabilitar  300 metros lineales para mejorar  el servicio vehicular y peatonal. </t>
  </si>
  <si>
    <t>Ampliación de camino en la localidad de El Lazo, Villa Sola de Vega.</t>
  </si>
  <si>
    <t>Rehabilitar 1 kilómetro de camino para mejorar su funcionalidad y acceso en la comunidad.</t>
  </si>
  <si>
    <t xml:space="preserve">Construcción de pavimento con concreto  hidráulico en el acceso principal de la localidad de Yoganita, Villa Sola de Vega  </t>
  </si>
  <si>
    <t xml:space="preserve">Construir  3 kilómetros   para mejorar  el servicio vehicular y peatonal. </t>
  </si>
  <si>
    <t xml:space="preserve">Construcción de pavimento con concreto  hidráulico en la calle Leandro Bravo, Porfirio Díaz, Callejón Centenario, Callejón Revolución  en la localidad de Santa Anita, Villa Sola de Vega  </t>
  </si>
  <si>
    <r>
      <t>Constru</t>
    </r>
    <r>
      <rPr>
        <sz val="8"/>
        <rFont val="Arial"/>
        <family val="2"/>
      </rPr>
      <t>ir  500</t>
    </r>
    <r>
      <rPr>
        <sz val="8"/>
        <color theme="1"/>
        <rFont val="Arial"/>
        <family val="2"/>
      </rPr>
      <t xml:space="preserve">  metros lineales  para mejorar  el servicio vehicular y peatonal. </t>
    </r>
  </si>
  <si>
    <t xml:space="preserve">Rehabiltación de camino principal en la localidad de Los Limones, Villa Sola de Vega </t>
  </si>
  <si>
    <t>Rehabilitar 8 kilómetros de camino para mejorar su funcionalidad y acceso en la comunidad.</t>
  </si>
  <si>
    <t xml:space="preserve">Construcción  de camino en la localidad de Los Limones, Villa Sola de Vega </t>
  </si>
  <si>
    <t xml:space="preserve">Construir  2  kilómetros para mejorar  el servicio vehicular y peatonal. </t>
  </si>
  <si>
    <t xml:space="preserve">Construcción  de camino en la localidad de San Isidro Ojo de Agua, Villa Sola de Vega </t>
  </si>
  <si>
    <r>
      <t xml:space="preserve">Construir  </t>
    </r>
    <r>
      <rPr>
        <sz val="8"/>
        <rFont val="Arial"/>
        <family val="2"/>
      </rPr>
      <t>200</t>
    </r>
    <r>
      <rPr>
        <sz val="8"/>
        <color theme="1"/>
        <rFont val="Arial"/>
        <family val="2"/>
      </rPr>
      <t xml:space="preserve">  metros lineales  para mejorar  el servicio vehicular y peatonal. </t>
    </r>
  </si>
  <si>
    <t xml:space="preserve">Construcción de pavimento con concreto  hidráulico en la localidad de San Isidro Ojo de Agua, Villa Sola de Vega  </t>
  </si>
  <si>
    <t xml:space="preserve">Construir  200  metros lineales para mejorar  el servicio vehicular y peatonal. </t>
  </si>
  <si>
    <t xml:space="preserve">Construcción de pavimento con concreto  hidráulico en la localidad de Candelaria la Estancia, Villa  Sola de Vega  </t>
  </si>
  <si>
    <t xml:space="preserve">Construir 1 kilómetro para mejorar  el servicio vehicular y peatonal. </t>
  </si>
  <si>
    <t>Construcción de camino saca cosechas tramo la Esperanza-Las Plantas, en la localidad de San Cristobal, Villa Sola de Vega</t>
  </si>
  <si>
    <r>
      <t xml:space="preserve">Construir  </t>
    </r>
    <r>
      <rPr>
        <sz val="8"/>
        <rFont val="Arial"/>
        <family val="2"/>
      </rPr>
      <t>5</t>
    </r>
    <r>
      <rPr>
        <sz val="8"/>
        <color theme="1"/>
        <rFont val="Arial"/>
        <family val="2"/>
      </rPr>
      <t xml:space="preserve"> kilómetros de camino para mejorar su funcionalidad y acceso en la comunidad.</t>
    </r>
  </si>
  <si>
    <t xml:space="preserve">Construcción de pavimento con concreto  hidráulico en la localidad de El Sitio, Villa  Sola de Vega  </t>
  </si>
  <si>
    <t xml:space="preserve">Construir  500  metros lineales para mejorar  el servicio vehicular y peatonal. </t>
  </si>
  <si>
    <t>Rehabilitación del camino al Manantial, paraje el Sabino en la localidad de San Martín Siempre Viva, Villa Sola de Vega.</t>
  </si>
  <si>
    <r>
      <t>Rehabilitar</t>
    </r>
    <r>
      <rPr>
        <sz val="8"/>
        <rFont val="Arial"/>
        <family val="2"/>
      </rPr>
      <t xml:space="preserve"> 5</t>
    </r>
    <r>
      <rPr>
        <sz val="8"/>
        <color theme="1"/>
        <rFont val="Arial"/>
        <family val="2"/>
      </rPr>
      <t xml:space="preserve"> kilómetros de camino para mejorar su funcionalidad y acceso en la comunidad.</t>
    </r>
  </si>
  <si>
    <t>Construcción de camino saca cosechas en el Nucleo rural La Soledad, Villa Sola de Vega.</t>
  </si>
  <si>
    <t>Rehabilitar 2 kilómetros de camino para mejorar su funcionalidad y acceso en la comunidad.</t>
  </si>
  <si>
    <t xml:space="preserve">Construcción de pavimento con concreto  hidráulico en el Nucleo Rural la Soledad, Villa  Sola de Vega  </t>
  </si>
  <si>
    <r>
      <t xml:space="preserve">Construir  </t>
    </r>
    <r>
      <rPr>
        <sz val="8"/>
        <rFont val="Arial"/>
        <family val="2"/>
      </rPr>
      <t>900</t>
    </r>
    <r>
      <rPr>
        <sz val="8"/>
        <color rgb="FFC00000"/>
        <rFont val="Arial"/>
        <family val="2"/>
      </rPr>
      <t xml:space="preserve"> </t>
    </r>
    <r>
      <rPr>
        <sz val="8"/>
        <color theme="1"/>
        <rFont val="Arial"/>
        <family val="2"/>
      </rPr>
      <t>metros lineales  de camino para mejorar su funcionalidad y acceso en la comunidad.</t>
    </r>
  </si>
  <si>
    <t xml:space="preserve">Construcción de pavimento con concreto  hidráulico en la localidad de Cocoyul, Villa  Sola de Vega  </t>
  </si>
  <si>
    <t xml:space="preserve">Construir 3 kilómetros para mejorar  el servicio vehicular y peatonal. </t>
  </si>
  <si>
    <t>Construcción de pavimento artesanal en la localidad de Rancho Viejo, Villa Sola de Vega.</t>
  </si>
  <si>
    <t>Gobierno Estatal/Federal</t>
  </si>
  <si>
    <t>Construir 7 kilómetros para mejorar   para mejorar su funcionalidad y acceso en la comunidad.</t>
  </si>
  <si>
    <t>Construcción de pavimento artesanal en la localidad de San Juán Bautista, Villa Sola de Vega.</t>
  </si>
  <si>
    <t>Construir 1.5 kilómetros para mejorar   para mejorar su funcionalidad y acceso en la comunidad.</t>
  </si>
  <si>
    <t>Construcción de pavimento artesanal en la localidad de Potrerillo, Villa Sola de Vega.</t>
  </si>
  <si>
    <t>Construir 13 kilómetros para mejorar   para mejorar su funcionalidad y acceso en la comunidad.</t>
  </si>
  <si>
    <t>Construcción de pavimento artesanal en la localidad de San Agustín, Villa Sola de Vega.</t>
  </si>
  <si>
    <t>Construir 6 kilómetros para mejorar   para mejorar su funcionalidad y acceso en la comunidad.</t>
  </si>
  <si>
    <t xml:space="preserve">Construcción de pavimento con concreto  hidráulico en la calle Almendros de  la localidad de El Carrizal, Villa  Sola de Vega  </t>
  </si>
  <si>
    <t>Construir  100 metros lineales  de camino para mejorar su funcionalidad y acceso en la comunidad.</t>
  </si>
  <si>
    <t>VIVIENDA</t>
  </si>
  <si>
    <t xml:space="preserve">Rancho Viejo </t>
  </si>
  <si>
    <t xml:space="preserve">Santa Inés </t>
  </si>
  <si>
    <t xml:space="preserve">San Juan Elotepec </t>
  </si>
  <si>
    <t xml:space="preserve">Gulerá </t>
  </si>
  <si>
    <t xml:space="preserve">El Lazo  </t>
  </si>
  <si>
    <t xml:space="preserve">Zeta </t>
  </si>
  <si>
    <t xml:space="preserve">Yoganita </t>
  </si>
  <si>
    <t>Nachihui</t>
  </si>
  <si>
    <t>Barrio Arriba (Segunda Sección)</t>
  </si>
  <si>
    <t>San José Obrero Paso Ancho</t>
  </si>
  <si>
    <t>San Ignacio de Loyola El Sargento</t>
  </si>
  <si>
    <t>Santa Catarina La Cañada</t>
  </si>
  <si>
    <t>El Guayabo</t>
  </si>
  <si>
    <t>La Yerba Santa</t>
  </si>
  <si>
    <t>Las viviendas no cuentan con los servicios básicos debido al crecimiento poblacional</t>
  </si>
  <si>
    <r>
      <rPr>
        <b/>
        <sz val="8"/>
        <color rgb="FF000000"/>
        <rFont val="Arial"/>
        <family val="2"/>
      </rPr>
      <t xml:space="preserve">5.3 </t>
    </r>
    <r>
      <rPr>
        <sz val="8"/>
        <color rgb="FF000000"/>
        <rFont val="Arial"/>
        <family val="2"/>
      </rPr>
      <t>Brindar el acceso a los servicios básicos en las viviendas</t>
    </r>
    <r>
      <rPr>
        <b/>
        <sz val="8"/>
        <color rgb="FF000000"/>
        <rFont val="Arial"/>
        <family val="2"/>
      </rPr>
      <t>.</t>
    </r>
  </si>
  <si>
    <r>
      <rPr>
        <b/>
        <sz val="8"/>
        <color rgb="FF000000"/>
        <rFont val="Arial"/>
        <family val="2"/>
      </rPr>
      <t xml:space="preserve"> 5.3.1</t>
    </r>
    <r>
      <rPr>
        <sz val="8"/>
        <color rgb="FF000000"/>
        <rFont val="Arial"/>
        <family val="2"/>
      </rPr>
      <t xml:space="preserve"> Mejorar las viviendas de las personas vulnerables en áreas rurales.  </t>
    </r>
    <r>
      <rPr>
        <b/>
        <sz val="8"/>
        <color rgb="FF000000"/>
        <rFont val="Arial"/>
        <family val="2"/>
      </rPr>
      <t>5.3.2</t>
    </r>
    <r>
      <rPr>
        <sz val="8"/>
        <color rgb="FF000000"/>
        <rFont val="Arial"/>
        <family val="2"/>
      </rPr>
      <t xml:space="preserve"> Garantizar la disponibilidad de servicios básicos.</t>
    </r>
  </si>
  <si>
    <r>
      <rPr>
        <b/>
        <sz val="8"/>
        <color rgb="FF000000"/>
        <rFont val="Arial"/>
        <family val="2"/>
      </rPr>
      <t>5.3.1.2</t>
    </r>
    <r>
      <rPr>
        <sz val="8"/>
        <color rgb="FF000000"/>
        <rFont val="Arial"/>
        <family val="2"/>
      </rPr>
      <t xml:space="preserve"> Destinar recursos municipales para mejorar las viviendas de las zonas rurales.  </t>
    </r>
    <r>
      <rPr>
        <b/>
        <sz val="8"/>
        <color rgb="FF000000"/>
        <rFont val="Arial"/>
        <family val="2"/>
      </rPr>
      <t xml:space="preserve">5.3.2.1  </t>
    </r>
    <r>
      <rPr>
        <sz val="8"/>
        <color rgb="FF000000"/>
        <rFont val="Arial"/>
        <family val="2"/>
      </rPr>
      <t>Brindar el acceso de los servicios básicos (agua potable, drenaje, electrificación) y de segundo nivel (caminos, alumbrado público, pavimentación de calles, recolección de residuos sólidos urbanos) a todas las viviendas.</t>
    </r>
  </si>
  <si>
    <t>Ampliación de la red de distribución de energía eléctrica, en la localidad de Rancho Viejo, Villa Sola de Vega.</t>
  </si>
  <si>
    <t>Instalar 20 postes  para una mayor iluminación pùblica y la seguridad de la localidad.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</si>
  <si>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postes instalados.
</t>
    </r>
    <r>
      <rPr>
        <b/>
        <sz val="8"/>
        <color theme="1"/>
        <rFont val="Arial"/>
        <family val="2"/>
      </rPr>
      <t>Método de cálculo:</t>
    </r>
  </si>
  <si>
    <t>Ampliación de la red de distribución de energía eléctrica, en la localidad de Santa Inés, Villa Sola de Vega.</t>
  </si>
  <si>
    <t>Mantenimiento de  la red de distribución de energía eléctrica e la localidad de San Juan Elotepec, Villa Sola de Vega.</t>
  </si>
  <si>
    <t>Instalar 20 postes  para una mayor iluminación pública y la seguridad de la localidad.</t>
  </si>
  <si>
    <t>Construcción de electrificación no convencional con paneles solares en la localidad de Río Vívora, Villa Sola de Vega.</t>
  </si>
  <si>
    <t xml:space="preserve">Construir 1 un sistema autónomo de generación de energía eléctrica para una mayor iluminación pùblica y la seguridad de la localidad. 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</si>
  <si>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energía generada</t>
    </r>
    <r>
      <rPr>
        <b/>
        <sz val="8"/>
        <color theme="1"/>
        <rFont val="Arial"/>
        <family val="2"/>
      </rPr>
      <t xml:space="preserve">                                                        Método de cálculo:</t>
    </r>
    <r>
      <rPr>
        <sz val="8"/>
        <color theme="1"/>
        <rFont val="Arial"/>
        <family val="2"/>
      </rPr>
      <t xml:space="preserve">
</t>
    </r>
  </si>
  <si>
    <t>Construcción de electrificación no convencional con paneles solares en la localidad de Gulerá, Villa Sola de Vega.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</si>
  <si>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energía generada
</t>
    </r>
    <r>
      <rPr>
        <b/>
        <sz val="8"/>
        <color theme="1"/>
        <rFont val="Arial"/>
        <family val="2"/>
      </rPr>
      <t>Método de cálculo:</t>
    </r>
  </si>
  <si>
    <t>Ampliación de la red de distribución de energía eléctrica en la localidad de Gulerá, Villa Sola de Vega.</t>
  </si>
  <si>
    <t>Ampliación de la red de distribución de energía eléctrica en la localidad de El Lazo, Villa Sola de Vega.</t>
  </si>
  <si>
    <t>Instalar 10 postes  para una mayor iluminación pública y la seguridad de la localidad.</t>
  </si>
  <si>
    <t>Ampliación de la red de distribución de energía eléctrica en la localidad de Zeta, Villa Sola de Vega.</t>
  </si>
  <si>
    <t>Instalar 15 postes  para una mayor iluminación pública y la seguridad de la localidad.</t>
  </si>
  <si>
    <t>Ampliación de la red de distribución de energía eléctrica en la localidad de Yoganita, Villa Sola de Vega.</t>
  </si>
  <si>
    <t>Ampliación de la red de distribución de energía eléctrica en la localidad de Nachihui, Villa Sola de Vega.</t>
  </si>
  <si>
    <t>Ampliación de la red de distribución de energía eléctrica en la localidad de las Peñas, Rancho viejo, Villa Sola de Vega.</t>
  </si>
  <si>
    <t>Ampliación de la red de distribución de energía eléctrica en la localidad de Barrio Arriba (Segunda Sección) Villa Sola de Vega.</t>
  </si>
  <si>
    <t>Instalar 22 postes  para una mayor iluminación pública y la seguridad de la localidad.</t>
  </si>
  <si>
    <t>Construcción de pisos firmes en la localidad de San José Obrero Paso Ancho, Villa Sola de Vega.</t>
  </si>
  <si>
    <t>Construir  9 obras de piso firme para una mayor calidad de vida.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</si>
  <si>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pisos firme  levantados.
</t>
    </r>
    <r>
      <rPr>
        <b/>
        <sz val="8"/>
        <color theme="1"/>
        <rFont val="Arial"/>
        <family val="2"/>
      </rPr>
      <t>Método de cálculo:</t>
    </r>
  </si>
  <si>
    <t>Construcción de techos  firmes en la localidad de San José Obrero Paso Ancho, Villa Sola de Vega.</t>
  </si>
  <si>
    <t>Construir 9 obras de techo firme para una mayor calidad de vida.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</si>
  <si>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 de techos firme construidos.
</t>
    </r>
    <r>
      <rPr>
        <b/>
        <sz val="8"/>
        <color theme="1"/>
        <rFont val="Arial"/>
        <family val="2"/>
      </rPr>
      <t>Método de cálculo:</t>
    </r>
  </si>
  <si>
    <t>Construcción de techos  firmes en la localidad de El Sargento, Villa Sola de Vega.</t>
  </si>
  <si>
    <t>Construir 10 obras de techo firme para una mayor calidad de vida.</t>
  </si>
  <si>
    <t>Construcción de pisos firmes en la localidad de Santa Catarina La Cañada, Villa Sola de Vega.</t>
  </si>
  <si>
    <t>Construir  12 metros cuadrados de piso firme.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</si>
  <si>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 de metros  construidos.
</t>
    </r>
    <r>
      <rPr>
        <b/>
        <sz val="8"/>
        <color theme="1"/>
        <rFont val="Arial"/>
        <family val="2"/>
      </rPr>
      <t>Método de cálculo:</t>
    </r>
  </si>
  <si>
    <t>Construir  20 obras de piso firme para una mayor calidad de vida.</t>
  </si>
  <si>
    <t>Construcción de cuartos dormitorios en la localidad de La Yerbasanta, Villa Sola de Vega.</t>
  </si>
  <si>
    <t xml:space="preserve">Construir 1 obra para cuartos dormitorios. </t>
  </si>
  <si>
    <t>Construcción de cuartos dormitorios en la localidad de San Antonio, Villa Sola de Vega.</t>
  </si>
  <si>
    <t>Construir 27 metros cuadrados para cuartos dormitorios.</t>
  </si>
  <si>
    <r>
      <rPr>
        <b/>
        <sz val="8"/>
        <color theme="1"/>
        <rFont val="Arial"/>
        <family val="2"/>
      </rPr>
      <t xml:space="preserve">Nombre del indicador:  Porcentaje de metros  cuadrados construidos.
                              Método de cálculo : </t>
    </r>
    <r>
      <rPr>
        <b/>
        <sz val="6"/>
        <color theme="1"/>
        <rFont val="Arial"/>
        <family val="2"/>
      </rPr>
      <t xml:space="preserve">
</t>
    </r>
  </si>
  <si>
    <t>Construcción de cuartos dormitorios en la localidad de El Potrerillo, Villa Sola de Vega.</t>
  </si>
  <si>
    <t xml:space="preserve">Construir 2 obras para cuartos dormitorios. </t>
  </si>
  <si>
    <r>
      <rPr>
        <b/>
        <sz val="8"/>
        <color theme="1"/>
        <rFont val="Arial"/>
        <family val="2"/>
      </rPr>
      <t>Nombre del indicador:  Porcentaje de obras terminadas</t>
    </r>
    <r>
      <rPr>
        <b/>
        <sz val="6"/>
        <color theme="1"/>
        <rFont val="Arial"/>
        <family val="2"/>
      </rPr>
      <t xml:space="preserve">
</t>
    </r>
  </si>
  <si>
    <t>Construcción de cuarto para baño en la localidad de El Potrerillo, Villa Sola de Vega.</t>
  </si>
  <si>
    <t xml:space="preserve">Construir 1 obras para cuartos dormitorios. </t>
  </si>
  <si>
    <t xml:space="preserve">AGUA Y SANEAMIENTO </t>
  </si>
  <si>
    <t xml:space="preserve">San Felipe Zapotitlán </t>
  </si>
  <si>
    <t xml:space="preserve">Huazán </t>
  </si>
  <si>
    <t xml:space="preserve">Barrio Las Peñas </t>
  </si>
  <si>
    <t xml:space="preserve">El Lazo </t>
  </si>
  <si>
    <t xml:space="preserve">       No se cuenta con un programa de saneamiento de agua potable y el correcto tratamiento de aguas residuales.</t>
  </si>
  <si>
    <t>5.4  Implementar un programa de saneamiento de agua potable y la correcta gestión de aguas residuales.</t>
  </si>
  <si>
    <r>
      <rPr>
        <b/>
        <sz val="8"/>
        <color rgb="FF000000"/>
        <rFont val="Arial"/>
        <family val="2"/>
      </rPr>
      <t>5.4.1</t>
    </r>
    <r>
      <rPr>
        <sz val="8"/>
        <color rgb="FF000000"/>
        <rFont val="Arial"/>
        <family val="2"/>
      </rPr>
      <t xml:space="preserve"> Brindar un servicio de calidad en el abasto de agua potable.
</t>
    </r>
    <r>
      <rPr>
        <b/>
        <sz val="8"/>
        <color rgb="FF000000"/>
        <rFont val="Arial"/>
        <family val="2"/>
      </rPr>
      <t>5.4.2</t>
    </r>
    <r>
      <rPr>
        <sz val="8"/>
        <color rgb="FF000000"/>
        <rFont val="Arial"/>
        <family val="2"/>
      </rPr>
      <t xml:space="preserve"> Establecer un servicio de gestión adecuada de las aguas residuales.                                           </t>
    </r>
    <r>
      <rPr>
        <b/>
        <sz val="8"/>
        <color rgb="FF000000"/>
        <rFont val="Arial"/>
        <family val="2"/>
      </rPr>
      <t>5.4.3</t>
    </r>
    <r>
      <rPr>
        <sz val="8"/>
        <color rgb="FF000000"/>
        <rFont val="Arial"/>
        <family val="2"/>
      </rPr>
      <t xml:space="preserve"> Impulsar sistemas de captación de agua de lluvia.</t>
    </r>
  </si>
  <si>
    <r>
      <rPr>
        <b/>
        <sz val="8"/>
        <color rgb="FF000000"/>
        <rFont val="Arial"/>
        <family val="2"/>
      </rPr>
      <t xml:space="preserve">5.4.1.1. </t>
    </r>
    <r>
      <rPr>
        <sz val="8"/>
        <color rgb="FF000000"/>
        <rFont val="Arial"/>
        <family val="2"/>
      </rPr>
      <t xml:space="preserve">Construir redes de agua potable 
</t>
    </r>
    <r>
      <rPr>
        <b/>
        <sz val="8"/>
        <color rgb="FF000000"/>
        <rFont val="Arial"/>
        <family val="2"/>
      </rPr>
      <t xml:space="preserve">5.4.2.4 </t>
    </r>
    <r>
      <rPr>
        <sz val="8"/>
        <color rgb="FF000000"/>
        <rFont val="Arial"/>
        <family val="2"/>
      </rPr>
      <t xml:space="preserve">Rehabilitar la planta tratadora de aguas residuales 
</t>
    </r>
    <r>
      <rPr>
        <b/>
        <sz val="8"/>
        <color rgb="FF000000"/>
        <rFont val="Arial"/>
        <family val="2"/>
      </rPr>
      <t xml:space="preserve">5.4.2.5 </t>
    </r>
    <r>
      <rPr>
        <sz val="8"/>
        <color rgb="FF000000"/>
        <rFont val="Arial"/>
        <family val="2"/>
      </rPr>
      <t xml:space="preserve"> Construir sanitarios con Biodigestor en zonas rurales
</t>
    </r>
    <r>
      <rPr>
        <b/>
        <sz val="8"/>
        <color rgb="FF000000"/>
        <rFont val="Arial"/>
        <family val="2"/>
      </rPr>
      <t xml:space="preserve">5.4.3.1 </t>
    </r>
    <r>
      <rPr>
        <sz val="8"/>
        <color rgb="FF000000"/>
        <rFont val="Arial"/>
        <family val="2"/>
      </rPr>
      <t xml:space="preserve"> Construir ollas y bordos de captación-almacenamiento de agua de lluvia.</t>
    </r>
  </si>
  <si>
    <t>Ampliación del sistema de agua entubada en la localidad de Santa Inés, Sola de Vega.</t>
  </si>
  <si>
    <t>Instalar 2 kilometros  de tubería con agua para uso humano.</t>
  </si>
  <si>
    <t xml:space="preserve">Nombre del indicador:  Porcentaje de kilómetros instalados.
                              Método de cálculo : 
</t>
  </si>
  <si>
    <t>Construcción de la red de distribución de agua entubada, en la localidad de Rancho Viejo, Villa Sola de Vega.</t>
  </si>
  <si>
    <t>Construir  5 kilometros  de red de distribución de agua  para uso humano.</t>
  </si>
  <si>
    <t xml:space="preserve">Nombre del indicador:  Porcentaje de kilómetros construidos.
Método de cálculo : 
</t>
  </si>
  <si>
    <t>Construcción de la red de distribución de agua entubada, en la localidad de San Felipe Zapotitlán, Villa Sola de Vega.</t>
  </si>
  <si>
    <t>Construir  3 kilometros  de red de distribución de agua  para uso humano.</t>
  </si>
  <si>
    <t xml:space="preserve">Nombre del indicador:  Porcentaje de kilómetros construidos.
                              Método de cálculo : 
</t>
  </si>
  <si>
    <t>Construcción de la red de distribución de agua entubada, en la localidad de Huazán, Villa Sola de Vega.</t>
  </si>
  <si>
    <t>Construir  2 kilometros  de red de distribución de agua  para uso humano.</t>
  </si>
  <si>
    <t xml:space="preserve">Nombre del indicador:  Porcentaje de kilómetros construidos.
                        Método de cálculo : 
</t>
  </si>
  <si>
    <t>Ampliación de la red de distribución de agua entubada en el Nucleo Rural Barrio Las Peñas, Villa Sola de Vega.</t>
  </si>
  <si>
    <t>Instalar 1 kilometro  de tubería con agua para uso humano.</t>
  </si>
  <si>
    <t xml:space="preserve">Nombre del indicador:  Porcentaje de kilómetros instalados.
               Método de cálculo : 
</t>
  </si>
  <si>
    <t>Rehabilitación de la red de distribución de agua entubada, en la localidad de El Lazo, Villa Sola de Vega.</t>
  </si>
  <si>
    <t>500 metros rehabilitados</t>
  </si>
  <si>
    <t xml:space="preserve">Nombre del indicador:  Porcentaje de metros rehabilitados                                                                                                                                                                      Método de cálculo : 
</t>
  </si>
  <si>
    <t>San Ignacio de Loyola 
El Sargento</t>
  </si>
  <si>
    <t>San josé Obrero Paso Ancho</t>
  </si>
  <si>
    <t>Barrio Las Peñas</t>
  </si>
  <si>
    <t>Construcción de Cisternas para almacenamiento de agua potable en la Localidad de El Sargento, Villa Sola de Vega.</t>
  </si>
  <si>
    <t xml:space="preserve">Construir 10 cisternas  para almacenamiento de agua. 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</si>
  <si>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cisternas construidas.
</t>
    </r>
    <r>
      <rPr>
        <b/>
        <sz val="8"/>
        <color theme="1"/>
        <rFont val="Arial"/>
        <family val="2"/>
      </rPr>
      <t>Método de cálculo:</t>
    </r>
  </si>
  <si>
    <t xml:space="preserve">Construcción de Cisternas para almacenamiento de agua potable en la Localidad de San José Obrero Paso Ancho,Villa Sola de Vega. </t>
  </si>
  <si>
    <t xml:space="preserve">Construir 9 cisternas  para almacenamiento de agua. </t>
  </si>
  <si>
    <t xml:space="preserve">Construcción de Cisternas para almacenamiento de agua potable en la Localidad de San antonio, Villa Sola de Vega. </t>
  </si>
  <si>
    <t xml:space="preserve">Construir 27 cisternas  para almacenamiento de agua. </t>
  </si>
  <si>
    <t>Rehabilitación del centro de transferencia de residuos sólidos en la localidad de La Colorada, Villa Sola de Vega.</t>
  </si>
  <si>
    <t>Construir 1 obra para rehabilitar el centro de transferencia de residuos  sólidos.</t>
  </si>
  <si>
    <t>Construcción de un sistema de captación de agua potable en la localidad de Agua Fría, Villa Sola de  Vega</t>
  </si>
  <si>
    <t>Construir 2500 metros lineales del sistema de captación de agua.</t>
  </si>
  <si>
    <t xml:space="preserve">Construcción de Cisternas para almacenamiento de agua potable en el Núcleo Rural  de Barrio Las Peñas, Villa Sola de Vega. </t>
  </si>
  <si>
    <t xml:space="preserve">Santa Catarina La Cañada </t>
  </si>
  <si>
    <t xml:space="preserve">Candelaria La Estancia </t>
  </si>
  <si>
    <t xml:space="preserve">Construcción de Cisternas para almacenamiento de agua potable en la localidad de Santa Catarina La Cañada, Villa Sola de Vega. </t>
  </si>
  <si>
    <t xml:space="preserve">Construir 12 cisternas  para almacenamiento de agua. </t>
  </si>
  <si>
    <t xml:space="preserve">Construcción de Cisternas para almacenamiento de agua potable en la localidad de El Guayabo, Villa Sola de Vega. </t>
  </si>
  <si>
    <t xml:space="preserve">Construir 20 cisternas  para almacenamiento de agua. </t>
  </si>
  <si>
    <t>Construcción de Sanitarios con Biodegestor en la localidad de el Sitio, Villa Sola de Vega.</t>
  </si>
  <si>
    <t xml:space="preserve">Construir 20 sanitarios con Biodigestor para uso cotidiano. </t>
  </si>
  <si>
    <r>
      <rPr>
        <b/>
        <sz val="8"/>
        <color theme="1"/>
        <rFont val="Arial"/>
        <family val="2"/>
      </rPr>
      <t>Nombre del indicador:</t>
    </r>
    <r>
      <rPr>
        <sz val="8"/>
        <color theme="1"/>
        <rFont val="Arial"/>
        <family val="2"/>
      </rPr>
      <t xml:space="preserve">  Porcentaje de sanitarios terminados.
</t>
    </r>
    <r>
      <rPr>
        <b/>
        <sz val="8"/>
        <color theme="1"/>
        <rFont val="Arial"/>
        <family val="2"/>
      </rPr>
      <t>Método de cálculo:</t>
    </r>
  </si>
  <si>
    <t>Rehabilitación de la planta tratadora de aguas residuales, en el Barrio Santa anita, Villa Sola de Agua.</t>
  </si>
  <si>
    <t>Gobierno Estatal / Federal</t>
  </si>
  <si>
    <t>2025-2028</t>
  </si>
  <si>
    <t xml:space="preserve">Construir 1 obra para rehabilitar la planta tratadora de agua y se encuentre en mejores condiciones. </t>
  </si>
  <si>
    <t>Ampliación de la red de distribución de agua entubada, en la localidad de El Lazo, Villa Sola de Vega.</t>
  </si>
  <si>
    <t>Instalar 1.5 kilometros  de tubería con agua para uso humano.</t>
  </si>
  <si>
    <t xml:space="preserve">Nombre del indicador:  Porcentaje de kilómetros instalados.
          Método de cálculo : 
</t>
  </si>
  <si>
    <t>Construcción del sistema de agua entubada en la localidad de Candelaria La Estancia,  Villa Sola de Vega.</t>
  </si>
  <si>
    <t>Construir  1.5 kilometros  de red de distribución de agua  para uso humano.</t>
  </si>
  <si>
    <t xml:space="preserve">Nombre del indicador:  Porcentaje de kilómetros construidos.
            Método de cálculo : 
</t>
  </si>
  <si>
    <t>Ampliación de la red de distribución de agua entubada, en la localidad de El Carrizal, Villa Sola de Vega.</t>
  </si>
  <si>
    <t>Instalar 950 metros lineales de tubería con agua para uso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</si>
</sst>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416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8" fontId="1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/>
    </xf>
    <xf numFmtId="6" fontId="13" fillId="0" borderId="1" xfId="0" applyNumberFormat="1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6" fontId="3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6" fontId="4" fillId="0" borderId="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411040</xdr:colOff>
      <xdr:row>1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F6B3E6-9865-4321-B289-2C240F1F35C1}"/>
                </a:ext>
              </a:extLst>
            </xdr:cNvPr>
            <xdr:cNvSpPr txBox="1"/>
          </xdr:nvSpPr>
          <xdr:spPr>
            <a:xfrm>
              <a:off x="13869865" y="23797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F6B3E6-9865-4321-B289-2C240F1F35C1}"/>
                </a:ext>
              </a:extLst>
            </xdr:cNvPr>
            <xdr:cNvSpPr txBox="1"/>
          </xdr:nvSpPr>
          <xdr:spPr>
            <a:xfrm>
              <a:off x="13869865" y="23797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1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FC666823-9E42-4264-B9D8-80B3FF572BF2}"/>
                </a:ext>
              </a:extLst>
            </xdr:cNvPr>
            <xdr:cNvSpPr txBox="1"/>
          </xdr:nvSpPr>
          <xdr:spPr>
            <a:xfrm>
              <a:off x="16199093" y="24570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FC666823-9E42-4264-B9D8-80B3FF572BF2}"/>
                </a:ext>
              </a:extLst>
            </xdr:cNvPr>
            <xdr:cNvSpPr txBox="1"/>
          </xdr:nvSpPr>
          <xdr:spPr>
            <a:xfrm>
              <a:off x="16199093" y="24570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4A0F94E-F3D4-4810-851B-4F2C0C2C2975}"/>
                </a:ext>
              </a:extLst>
            </xdr:cNvPr>
            <xdr:cNvSpPr txBox="1"/>
          </xdr:nvSpPr>
          <xdr:spPr>
            <a:xfrm>
              <a:off x="13869865" y="33322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4A0F94E-F3D4-4810-851B-4F2C0C2C2975}"/>
                </a:ext>
              </a:extLst>
            </xdr:cNvPr>
            <xdr:cNvSpPr txBox="1"/>
          </xdr:nvSpPr>
          <xdr:spPr>
            <a:xfrm>
              <a:off x="13869865" y="33322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2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D353DE74-773D-417C-B1F9-948271AAB7A4}"/>
                </a:ext>
              </a:extLst>
            </xdr:cNvPr>
            <xdr:cNvSpPr txBox="1"/>
          </xdr:nvSpPr>
          <xdr:spPr>
            <a:xfrm>
              <a:off x="16199093" y="34095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D353DE74-773D-417C-B1F9-948271AAB7A4}"/>
                </a:ext>
              </a:extLst>
            </xdr:cNvPr>
            <xdr:cNvSpPr txBox="1"/>
          </xdr:nvSpPr>
          <xdr:spPr>
            <a:xfrm>
              <a:off x="16199093" y="34095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420676CF-E937-4D3C-8D83-6CA8715F42B4}"/>
                </a:ext>
              </a:extLst>
            </xdr:cNvPr>
            <xdr:cNvSpPr txBox="1"/>
          </xdr:nvSpPr>
          <xdr:spPr>
            <a:xfrm>
              <a:off x="13869865" y="43038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420676CF-E937-4D3C-8D83-6CA8715F42B4}"/>
                </a:ext>
              </a:extLst>
            </xdr:cNvPr>
            <xdr:cNvSpPr txBox="1"/>
          </xdr:nvSpPr>
          <xdr:spPr>
            <a:xfrm>
              <a:off x="13869865" y="43038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3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8BE993C3-4DDD-43D0-819A-70CF03FFE280}"/>
                </a:ext>
              </a:extLst>
            </xdr:cNvPr>
            <xdr:cNvSpPr txBox="1"/>
          </xdr:nvSpPr>
          <xdr:spPr>
            <a:xfrm>
              <a:off x="16199093" y="43811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8BE993C3-4DDD-43D0-819A-70CF03FFE280}"/>
                </a:ext>
              </a:extLst>
            </xdr:cNvPr>
            <xdr:cNvSpPr txBox="1"/>
          </xdr:nvSpPr>
          <xdr:spPr>
            <a:xfrm>
              <a:off x="16199093" y="43811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6DE93534-6704-466A-8AD3-1B7DB924B2C7}"/>
                </a:ext>
              </a:extLst>
            </xdr:cNvPr>
            <xdr:cNvSpPr txBox="1"/>
          </xdr:nvSpPr>
          <xdr:spPr>
            <a:xfrm>
              <a:off x="13869865" y="5189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6DE93534-6704-466A-8AD3-1B7DB924B2C7}"/>
                </a:ext>
              </a:extLst>
            </xdr:cNvPr>
            <xdr:cNvSpPr txBox="1"/>
          </xdr:nvSpPr>
          <xdr:spPr>
            <a:xfrm>
              <a:off x="13869865" y="5189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4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EB72A57E-3F23-4461-8D51-5BE9DA591C69}"/>
                </a:ext>
              </a:extLst>
            </xdr:cNvPr>
            <xdr:cNvSpPr txBox="1"/>
          </xdr:nvSpPr>
          <xdr:spPr>
            <a:xfrm>
              <a:off x="16199093" y="526694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EB72A57E-3F23-4461-8D51-5BE9DA591C69}"/>
                </a:ext>
              </a:extLst>
            </xdr:cNvPr>
            <xdr:cNvSpPr txBox="1"/>
          </xdr:nvSpPr>
          <xdr:spPr>
            <a:xfrm>
              <a:off x="16199093" y="526694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B63A24E-47BB-487A-9AC1-A3A6A4A40A07}"/>
                </a:ext>
              </a:extLst>
            </xdr:cNvPr>
            <xdr:cNvSpPr txBox="1"/>
          </xdr:nvSpPr>
          <xdr:spPr>
            <a:xfrm>
              <a:off x="13869865" y="60754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B63A24E-47BB-487A-9AC1-A3A6A4A40A07}"/>
                </a:ext>
              </a:extLst>
            </xdr:cNvPr>
            <xdr:cNvSpPr txBox="1"/>
          </xdr:nvSpPr>
          <xdr:spPr>
            <a:xfrm>
              <a:off x="13869865" y="60754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5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63531DE1-43EE-4A63-AE8A-C166DE5EB658}"/>
                </a:ext>
              </a:extLst>
            </xdr:cNvPr>
            <xdr:cNvSpPr txBox="1"/>
          </xdr:nvSpPr>
          <xdr:spPr>
            <a:xfrm>
              <a:off x="16199093" y="61527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63531DE1-43EE-4A63-AE8A-C166DE5EB658}"/>
                </a:ext>
              </a:extLst>
            </xdr:cNvPr>
            <xdr:cNvSpPr txBox="1"/>
          </xdr:nvSpPr>
          <xdr:spPr>
            <a:xfrm>
              <a:off x="16199093" y="61527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391217</xdr:colOff>
      <xdr:row>6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 Box 2">
              <a:extLst>
                <a:ext uri="{FF2B5EF4-FFF2-40B4-BE49-F238E27FC236}">
                  <a16:creationId xmlns:a16="http://schemas.microsoft.com/office/drawing/2014/main" id="{9DB4F9CF-03B2-401A-BFA4-7A0DF8CA9AAC}"/>
                </a:ext>
              </a:extLst>
            </xdr:cNvPr>
            <xdr:cNvSpPr txBox="1"/>
          </xdr:nvSpPr>
          <xdr:spPr>
            <a:xfrm>
              <a:off x="14650142" y="23032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22" name="Text Box 2">
              <a:extLst>
                <a:ext uri="{FF2B5EF4-FFF2-40B4-BE49-F238E27FC236}">
                  <a16:creationId xmlns:a16="http://schemas.microsoft.com/office/drawing/2014/main" id="{9DB4F9CF-03B2-401A-BFA4-7A0DF8CA9AAC}"/>
                </a:ext>
              </a:extLst>
            </xdr:cNvPr>
            <xdr:cNvSpPr txBox="1"/>
          </xdr:nvSpPr>
          <xdr:spPr>
            <a:xfrm>
              <a:off x="14650142" y="23032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9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 Box 2">
              <a:extLst>
                <a:ext uri="{FF2B5EF4-FFF2-40B4-BE49-F238E27FC236}">
                  <a16:creationId xmlns:a16="http://schemas.microsoft.com/office/drawing/2014/main" id="{C1D318F5-E6B6-4244-ADC5-548486A55797}"/>
                </a:ext>
              </a:extLst>
            </xdr:cNvPr>
            <xdr:cNvSpPr txBox="1"/>
          </xdr:nvSpPr>
          <xdr:spPr>
            <a:xfrm>
              <a:off x="14650142" y="47130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23" name="Text Box 2">
              <a:extLst>
                <a:ext uri="{FF2B5EF4-FFF2-40B4-BE49-F238E27FC236}">
                  <a16:creationId xmlns:a16="http://schemas.microsoft.com/office/drawing/2014/main" id="{C1D318F5-E6B6-4244-ADC5-548486A55797}"/>
                </a:ext>
              </a:extLst>
            </xdr:cNvPr>
            <xdr:cNvSpPr txBox="1"/>
          </xdr:nvSpPr>
          <xdr:spPr>
            <a:xfrm>
              <a:off x="14650142" y="47130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10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 Box 2">
              <a:extLst>
                <a:ext uri="{FF2B5EF4-FFF2-40B4-BE49-F238E27FC236}">
                  <a16:creationId xmlns:a16="http://schemas.microsoft.com/office/drawing/2014/main" id="{C0925026-741E-4D47-8DAF-10650217649C}"/>
                </a:ext>
              </a:extLst>
            </xdr:cNvPr>
            <xdr:cNvSpPr txBox="1"/>
          </xdr:nvSpPr>
          <xdr:spPr>
            <a:xfrm>
              <a:off x="14650142" y="55512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24" name="Text Box 2">
              <a:extLst>
                <a:ext uri="{FF2B5EF4-FFF2-40B4-BE49-F238E27FC236}">
                  <a16:creationId xmlns:a16="http://schemas.microsoft.com/office/drawing/2014/main" id="{C0925026-741E-4D47-8DAF-10650217649C}"/>
                </a:ext>
              </a:extLst>
            </xdr:cNvPr>
            <xdr:cNvSpPr txBox="1"/>
          </xdr:nvSpPr>
          <xdr:spPr>
            <a:xfrm>
              <a:off x="14650142" y="55512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11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 Box 2">
              <a:extLst>
                <a:ext uri="{FF2B5EF4-FFF2-40B4-BE49-F238E27FC236}">
                  <a16:creationId xmlns:a16="http://schemas.microsoft.com/office/drawing/2014/main" id="{B654F23E-0C60-4472-85E9-240AE935287A}"/>
                </a:ext>
              </a:extLst>
            </xdr:cNvPr>
            <xdr:cNvSpPr txBox="1"/>
          </xdr:nvSpPr>
          <xdr:spPr>
            <a:xfrm>
              <a:off x="14650142" y="64180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25" name="Text Box 2">
              <a:extLst>
                <a:ext uri="{FF2B5EF4-FFF2-40B4-BE49-F238E27FC236}">
                  <a16:creationId xmlns:a16="http://schemas.microsoft.com/office/drawing/2014/main" id="{B654F23E-0C60-4472-85E9-240AE935287A}"/>
                </a:ext>
              </a:extLst>
            </xdr:cNvPr>
            <xdr:cNvSpPr txBox="1"/>
          </xdr:nvSpPr>
          <xdr:spPr>
            <a:xfrm>
              <a:off x="14650142" y="64180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7</xdr:row>
      <xdr:rowOff>426806</xdr:rowOff>
    </xdr:from>
    <xdr:ext cx="2774950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 Box 2">
              <a:extLst>
                <a:ext uri="{FF2B5EF4-FFF2-40B4-BE49-F238E27FC236}">
                  <a16:creationId xmlns:a16="http://schemas.microsoft.com/office/drawing/2014/main" id="{EE420806-7DE1-41D5-972E-637CCAC15A03}"/>
                </a:ext>
              </a:extLst>
            </xdr:cNvPr>
            <xdr:cNvSpPr txBox="1"/>
          </xdr:nvSpPr>
          <xdr:spPr>
            <a:xfrm>
              <a:off x="14650142" y="3084281"/>
              <a:ext cx="2774950" cy="359266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ú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𝑚𝑒𝑟𝑜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𝑒𝑞𝑢𝑖𝑝𝑜𝑠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𝑒𝑛𝑡𝑟𝑒𝑔𝑎𝑑𝑜𝑠</m:t>
                      </m:r>
                    </m:num>
                    <m:den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ú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𝑚𝑒𝑟𝑜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𝑒𝑞𝑢𝑖𝑝𝑜𝑠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𝑝𝑙𝑎𝑛𝑓𝑖𝑐𝑎𝑑𝑜𝑠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</m:den>
                  </m:f>
                </m:oMath>
              </a14:m>
              <a:r>
                <a:rPr lang="es-ES" altLang="en-US" sz="800"/>
                <a:t>   (100%)</a:t>
              </a:r>
            </a:p>
          </xdr:txBody>
        </xdr:sp>
      </mc:Choice>
      <mc:Fallback xmlns="">
        <xdr:sp macro="" textlink="">
          <xdr:nvSpPr>
            <xdr:cNvPr id="26" name="Text Box 2">
              <a:extLst>
                <a:ext uri="{FF2B5EF4-FFF2-40B4-BE49-F238E27FC236}">
                  <a16:creationId xmlns:a16="http://schemas.microsoft.com/office/drawing/2014/main" id="{EE420806-7DE1-41D5-972E-637CCAC15A03}"/>
                </a:ext>
              </a:extLst>
            </xdr:cNvPr>
            <xdr:cNvSpPr txBox="1"/>
          </xdr:nvSpPr>
          <xdr:spPr>
            <a:xfrm>
              <a:off x="14650142" y="3084281"/>
              <a:ext cx="2774950" cy="359266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𝑁ú𝑚𝑒𝑟𝑜 𝑑𝑒 𝑒𝑞𝑢𝑖𝑝𝑜𝑠 𝑒𝑛𝑡𝑟𝑒𝑔𝑎𝑑𝑜𝑠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𝑁ú𝑚𝑒𝑟𝑜 𝑑𝑒 𝑒𝑞𝑢𝑖𝑝𝑜𝑠 𝑝𝑙𝑎𝑛𝑓𝑖𝑐𝑎𝑑𝑜𝑠 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800"/>
                <a:t>   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8</xdr:row>
      <xdr:rowOff>426806</xdr:rowOff>
    </xdr:from>
    <xdr:ext cx="2774950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 Box 2">
              <a:extLst>
                <a:ext uri="{FF2B5EF4-FFF2-40B4-BE49-F238E27FC236}">
                  <a16:creationId xmlns:a16="http://schemas.microsoft.com/office/drawing/2014/main" id="{35401C36-40E1-4AE5-8A09-56A558A42487}"/>
                </a:ext>
              </a:extLst>
            </xdr:cNvPr>
            <xdr:cNvSpPr txBox="1"/>
          </xdr:nvSpPr>
          <xdr:spPr>
            <a:xfrm>
              <a:off x="14650142" y="3884381"/>
              <a:ext cx="2774950" cy="359266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ú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𝑚𝑒𝑟𝑜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𝑒𝑞𝑢𝑖𝑝𝑜𝑠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𝑒𝑛𝑡𝑟𝑒𝑔𝑎𝑑𝑜𝑠</m:t>
                      </m:r>
                    </m:num>
                    <m:den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ú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𝑚𝑒𝑟𝑜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𝑒𝑞𝑢𝑖𝑝𝑜𝑠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𝑝𝑙𝑎𝑛𝑓𝑖𝑐𝑎𝑑𝑜𝑠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</m:den>
                  </m:f>
                </m:oMath>
              </a14:m>
              <a:r>
                <a:rPr lang="es-ES" altLang="en-US" sz="800"/>
                <a:t>   (100%)</a:t>
              </a:r>
            </a:p>
          </xdr:txBody>
        </xdr:sp>
      </mc:Choice>
      <mc:Fallback xmlns="">
        <xdr:sp macro="" textlink="">
          <xdr:nvSpPr>
            <xdr:cNvPr id="27" name="Text Box 2">
              <a:extLst>
                <a:ext uri="{FF2B5EF4-FFF2-40B4-BE49-F238E27FC236}">
                  <a16:creationId xmlns:a16="http://schemas.microsoft.com/office/drawing/2014/main" id="{35401C36-40E1-4AE5-8A09-56A558A42487}"/>
                </a:ext>
              </a:extLst>
            </xdr:cNvPr>
            <xdr:cNvSpPr txBox="1"/>
          </xdr:nvSpPr>
          <xdr:spPr>
            <a:xfrm>
              <a:off x="14650142" y="3884381"/>
              <a:ext cx="2774950" cy="359266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𝑁ú𝑚𝑒𝑟𝑜 𝑑𝑒 𝑒𝑞𝑢𝑖𝑝𝑜𝑠 𝑒𝑛𝑡𝑟𝑒𝑔𝑎𝑑𝑜𝑠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𝑁ú𝑚𝑒𝑟𝑜 𝑑𝑒 𝑒𝑞𝑢𝑖𝑝𝑜𝑠 𝑝𝑙𝑎𝑛𝑓𝑖𝑐𝑎𝑑𝑜𝑠 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800"/>
                <a:t>   (100%)</a:t>
              </a:r>
            </a:p>
          </xdr:txBody>
        </xdr:sp>
      </mc:Fallback>
    </mc:AlternateContent>
    <xdr:clientData/>
  </xdr:oneCellAnchor>
  <xdr:oneCellAnchor>
    <xdr:from>
      <xdr:col>15</xdr:col>
      <xdr:colOff>411040</xdr:colOff>
      <xdr:row>12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1F1175B4-3883-446E-B2CE-A1D1FA446F55}"/>
                </a:ext>
              </a:extLst>
            </xdr:cNvPr>
            <xdr:cNvSpPr txBox="1"/>
          </xdr:nvSpPr>
          <xdr:spPr>
            <a:xfrm>
              <a:off x="12888790" y="18368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1F1175B4-3883-446E-B2CE-A1D1FA446F55}"/>
                </a:ext>
              </a:extLst>
            </xdr:cNvPr>
            <xdr:cNvSpPr txBox="1"/>
          </xdr:nvSpPr>
          <xdr:spPr>
            <a:xfrm>
              <a:off x="12888790" y="18368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12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D029D7C5-4460-4608-9BD2-926DD096097F}"/>
                </a:ext>
              </a:extLst>
            </xdr:cNvPr>
            <xdr:cNvSpPr txBox="1"/>
          </xdr:nvSpPr>
          <xdr:spPr>
            <a:xfrm>
              <a:off x="14243538" y="19800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D029D7C5-4460-4608-9BD2-926DD096097F}"/>
                </a:ext>
              </a:extLst>
            </xdr:cNvPr>
            <xdr:cNvSpPr txBox="1"/>
          </xdr:nvSpPr>
          <xdr:spPr>
            <a:xfrm>
              <a:off x="14243538" y="19800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13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7A2B2836-03D0-4BE7-9474-0E44B4BB4EA6}"/>
                </a:ext>
              </a:extLst>
            </xdr:cNvPr>
            <xdr:cNvSpPr txBox="1"/>
          </xdr:nvSpPr>
          <xdr:spPr>
            <a:xfrm>
              <a:off x="12888790" y="273221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7A2B2836-03D0-4BE7-9474-0E44B4BB4EA6}"/>
                </a:ext>
              </a:extLst>
            </xdr:cNvPr>
            <xdr:cNvSpPr txBox="1"/>
          </xdr:nvSpPr>
          <xdr:spPr>
            <a:xfrm>
              <a:off x="12888790" y="273221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13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CuadroTexto 30">
              <a:extLst>
                <a:ext uri="{FF2B5EF4-FFF2-40B4-BE49-F238E27FC236}">
                  <a16:creationId xmlns:a16="http://schemas.microsoft.com/office/drawing/2014/main" id="{7AED909A-F14F-436D-8B36-A5FEA398445C}"/>
                </a:ext>
              </a:extLst>
            </xdr:cNvPr>
            <xdr:cNvSpPr txBox="1"/>
          </xdr:nvSpPr>
          <xdr:spPr>
            <a:xfrm>
              <a:off x="14243538" y="28754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31" name="CuadroTexto 30">
              <a:extLst>
                <a:ext uri="{FF2B5EF4-FFF2-40B4-BE49-F238E27FC236}">
                  <a16:creationId xmlns:a16="http://schemas.microsoft.com/office/drawing/2014/main" id="{7AED909A-F14F-436D-8B36-A5FEA398445C}"/>
                </a:ext>
              </a:extLst>
            </xdr:cNvPr>
            <xdr:cNvSpPr txBox="1"/>
          </xdr:nvSpPr>
          <xdr:spPr>
            <a:xfrm>
              <a:off x="14243538" y="28754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14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C80577D4-E559-4D79-A1E3-8D28B81DD7E5}"/>
                </a:ext>
              </a:extLst>
            </xdr:cNvPr>
            <xdr:cNvSpPr txBox="1"/>
          </xdr:nvSpPr>
          <xdr:spPr>
            <a:xfrm>
              <a:off x="12888790" y="37418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C80577D4-E559-4D79-A1E3-8D28B81DD7E5}"/>
                </a:ext>
              </a:extLst>
            </xdr:cNvPr>
            <xdr:cNvSpPr txBox="1"/>
          </xdr:nvSpPr>
          <xdr:spPr>
            <a:xfrm>
              <a:off x="12888790" y="37418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14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8735454D-FEC7-41C7-8F8C-9F6ECD212911}"/>
                </a:ext>
              </a:extLst>
            </xdr:cNvPr>
            <xdr:cNvSpPr txBox="1"/>
          </xdr:nvSpPr>
          <xdr:spPr>
            <a:xfrm>
              <a:off x="14243538" y="38850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8735454D-FEC7-41C7-8F8C-9F6ECD212911}"/>
                </a:ext>
              </a:extLst>
            </xdr:cNvPr>
            <xdr:cNvSpPr txBox="1"/>
          </xdr:nvSpPr>
          <xdr:spPr>
            <a:xfrm>
              <a:off x="14243538" y="38850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534092</xdr:colOff>
      <xdr:row>15</xdr:row>
      <xdr:rowOff>731606</xdr:rowOff>
    </xdr:from>
    <xdr:ext cx="2418658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 Box 2">
              <a:extLst>
                <a:ext uri="{FF2B5EF4-FFF2-40B4-BE49-F238E27FC236}">
                  <a16:creationId xmlns:a16="http://schemas.microsoft.com/office/drawing/2014/main" id="{3310E660-2D81-4111-BF93-AC781F25B120}"/>
                </a:ext>
              </a:extLst>
            </xdr:cNvPr>
            <xdr:cNvSpPr txBox="1"/>
          </xdr:nvSpPr>
          <xdr:spPr>
            <a:xfrm>
              <a:off x="20860442" y="13295081"/>
              <a:ext cx="2418658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4" name="Text Box 2">
              <a:extLst>
                <a:ext uri="{FF2B5EF4-FFF2-40B4-BE49-F238E27FC236}">
                  <a16:creationId xmlns:a16="http://schemas.microsoft.com/office/drawing/2014/main" id="{3310E660-2D81-4111-BF93-AC781F25B120}"/>
                </a:ext>
              </a:extLst>
            </xdr:cNvPr>
            <xdr:cNvSpPr txBox="1"/>
          </xdr:nvSpPr>
          <xdr:spPr>
            <a:xfrm>
              <a:off x="20860442" y="13295081"/>
              <a:ext cx="2418658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57841</xdr:colOff>
      <xdr:row>1</xdr:row>
      <xdr:rowOff>674456</xdr:rowOff>
    </xdr:from>
    <xdr:ext cx="2885384" cy="357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951618AA-A4D4-4B0D-A2F7-B5920D8B7F3B}"/>
                </a:ext>
              </a:extLst>
            </xdr:cNvPr>
            <xdr:cNvSpPr txBox="1"/>
          </xdr:nvSpPr>
          <xdr:spPr>
            <a:xfrm>
              <a:off x="11649766" y="2198456"/>
              <a:ext cx="2885384" cy="357149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𝑁𝑜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𝑝𝑎𝑟𝑡𝑖𝑐𝑖𝑝𝑎𝑛𝑡𝑒𝑠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𝑞𝑢𝑒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𝑐𝑜𝑚𝑝𝑙𝑒𝑡𝑎𝑟𝑜𝑛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𝑐𝑢𝑟𝑠𝑜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𝑁𝑜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. 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𝑡𝑜𝑡𝑎𝑙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𝑝𝑎𝑟𝑡𝑖𝑐𝑖𝑝𝑎𝑛𝑡𝑒𝑠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951618AA-A4D4-4B0D-A2F7-B5920D8B7F3B}"/>
                </a:ext>
              </a:extLst>
            </xdr:cNvPr>
            <xdr:cNvSpPr txBox="1"/>
          </xdr:nvSpPr>
          <xdr:spPr>
            <a:xfrm>
              <a:off x="11649766" y="2198456"/>
              <a:ext cx="2885384" cy="357149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  <a:cs typeface="Cambria Math" panose="02040503050406030204" charset="0"/>
                </a:rPr>
                <a:t>𝑁𝑜 𝑑𝑒 𝑝𝑎𝑟𝑡𝑖𝑐𝑖𝑝𝑎𝑛𝑡𝑒𝑠 𝑞𝑢𝑒 𝑐𝑜𝑚𝑝𝑙𝑒𝑡𝑎𝑟𝑜𝑛  𝑒𝑙 𝑐𝑢𝑟𝑠𝑜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  <a:cs typeface="Cambria Math" panose="02040503050406030204" charset="0"/>
                </a:rPr>
                <a:t>𝑁𝑜.  𝑡𝑜𝑡𝑎𝑙 𝑑𝑒 𝑝𝑎𝑟𝑡𝑖𝑐𝑖𝑝𝑎𝑛𝑡𝑒𝑠 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114991</xdr:colOff>
      <xdr:row>1</xdr:row>
      <xdr:rowOff>541106</xdr:rowOff>
    </xdr:from>
    <xdr:ext cx="2409133" cy="4875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CFA6A8E9-F167-41CC-A605-B6D6858A85D7}"/>
                </a:ext>
              </a:extLst>
            </xdr:cNvPr>
            <xdr:cNvSpPr txBox="1"/>
          </xdr:nvSpPr>
          <xdr:spPr>
            <a:xfrm>
              <a:off x="19441216" y="1341206"/>
              <a:ext cx="2409133" cy="487594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𝑁𝑜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. 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𝐷𝑒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𝑚𝑒𝑡𝑎𝑠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𝑎𝑙𝑐𝑎𝑛𝑧𝑎𝑑𝑎𝑠</m:t>
                      </m:r>
                    </m:num>
                    <m:den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𝑁𝑜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.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𝑡𝑜𝑡𝑎𝑙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𝑚𝑒𝑡𝑎𝑠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2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𝑒𝑠𝑡𝑎𝑏𝑙𝑒𝑐𝑖𝑑𝑎𝑠</m:t>
                      </m:r>
                    </m:den>
                  </m:f>
                </m:oMath>
              </a14:m>
              <a:r>
                <a:rPr lang="es-ES" altLang="en-US" sz="1200"/>
                <a:t> (100%)</a:t>
              </a:r>
            </a:p>
          </xdr:txBody>
        </xdr:sp>
      </mc:Choice>
      <mc:Fallback xmlns="">
        <xdr:sp macro="" textlink="">
          <xdr:nvSpPr>
            <xdr:cNvPr id="3" name="Text Box 2">
              <a:extLst>
                <a:ext uri="{FF2B5EF4-FFF2-40B4-BE49-F238E27FC236}">
                  <a16:creationId xmlns:a16="http://schemas.microsoft.com/office/drawing/2014/main" id="{CFA6A8E9-F167-41CC-A605-B6D6858A85D7}"/>
                </a:ext>
              </a:extLst>
            </xdr:cNvPr>
            <xdr:cNvSpPr txBox="1"/>
          </xdr:nvSpPr>
          <xdr:spPr>
            <a:xfrm>
              <a:off x="19441216" y="1341206"/>
              <a:ext cx="2409133" cy="487594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  <a:cs typeface="Cambria Math" panose="02040503050406030204" charset="0"/>
                </a:rPr>
                <a:t>𝑁𝑜.  𝐷𝑒 𝑚𝑒𝑡𝑎𝑠 𝑎𝑙𝑐𝑎𝑛𝑧𝑎𝑑𝑎𝑠</a:t>
              </a:r>
              <a:r>
                <a:rPr lang="en-US" sz="12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s-MX" sz="1200" b="0" i="0">
                  <a:latin typeface="Cambria Math" panose="02040503050406030204" pitchFamily="18" charset="0"/>
                  <a:cs typeface="Cambria Math" panose="02040503050406030204" charset="0"/>
                </a:rPr>
                <a:t>𝑁𝑜. 𝑡𝑜𝑡𝑎𝑙 𝑑𝑒 𝑚𝑒𝑡𝑎𝑠 𝑒𝑠𝑡𝑎𝑏𝑙𝑒𝑐𝑖𝑑𝑎𝑠</a:t>
              </a:r>
              <a:r>
                <a:rPr lang="en-US" sz="12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200"/>
                <a:t> (100%)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411040</xdr:colOff>
      <xdr:row>1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A873C815-4038-4E45-BD71-1DD750FAD975}"/>
                </a:ext>
              </a:extLst>
            </xdr:cNvPr>
            <xdr:cNvSpPr txBox="1"/>
          </xdr:nvSpPr>
          <xdr:spPr>
            <a:xfrm>
              <a:off x="16651165" y="24369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A873C815-4038-4E45-BD71-1DD750FAD975}"/>
                </a:ext>
              </a:extLst>
            </xdr:cNvPr>
            <xdr:cNvSpPr txBox="1"/>
          </xdr:nvSpPr>
          <xdr:spPr>
            <a:xfrm>
              <a:off x="16651165" y="24369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1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D17AD128-4976-42CB-BEC2-D594EFFAB045}"/>
                </a:ext>
              </a:extLst>
            </xdr:cNvPr>
            <xdr:cNvSpPr txBox="1"/>
          </xdr:nvSpPr>
          <xdr:spPr>
            <a:xfrm>
              <a:off x="18980393" y="25142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D17AD128-4976-42CB-BEC2-D594EFFAB045}"/>
                </a:ext>
              </a:extLst>
            </xdr:cNvPr>
            <xdr:cNvSpPr txBox="1"/>
          </xdr:nvSpPr>
          <xdr:spPr>
            <a:xfrm>
              <a:off x="18980393" y="25142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1146B48-7313-4DB8-B7D9-056D67641A7A}"/>
                </a:ext>
              </a:extLst>
            </xdr:cNvPr>
            <xdr:cNvSpPr txBox="1"/>
          </xdr:nvSpPr>
          <xdr:spPr>
            <a:xfrm>
              <a:off x="16651165" y="368471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1146B48-7313-4DB8-B7D9-056D67641A7A}"/>
                </a:ext>
              </a:extLst>
            </xdr:cNvPr>
            <xdr:cNvSpPr txBox="1"/>
          </xdr:nvSpPr>
          <xdr:spPr>
            <a:xfrm>
              <a:off x="16651165" y="368471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2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38FCEBF1-FB29-4301-8300-E36BBE824087}"/>
                </a:ext>
              </a:extLst>
            </xdr:cNvPr>
            <xdr:cNvSpPr txBox="1"/>
          </xdr:nvSpPr>
          <xdr:spPr>
            <a:xfrm>
              <a:off x="18980393" y="376199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1" name="CuadroTexto 20">
              <a:extLst>
                <a:ext uri="{FF2B5EF4-FFF2-40B4-BE49-F238E27FC236}">
                  <a16:creationId xmlns:a16="http://schemas.microsoft.com/office/drawing/2014/main" id="{38FCEBF1-FB29-4301-8300-E36BBE824087}"/>
                </a:ext>
              </a:extLst>
            </xdr:cNvPr>
            <xdr:cNvSpPr txBox="1"/>
          </xdr:nvSpPr>
          <xdr:spPr>
            <a:xfrm>
              <a:off x="18980393" y="376199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D907CC08-E81D-4ED1-B144-F942B01D4D80}"/>
                </a:ext>
              </a:extLst>
            </xdr:cNvPr>
            <xdr:cNvSpPr txBox="1"/>
          </xdr:nvSpPr>
          <xdr:spPr>
            <a:xfrm>
              <a:off x="16651165" y="48181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D907CC08-E81D-4ED1-B144-F942B01D4D80}"/>
                </a:ext>
              </a:extLst>
            </xdr:cNvPr>
            <xdr:cNvSpPr txBox="1"/>
          </xdr:nvSpPr>
          <xdr:spPr>
            <a:xfrm>
              <a:off x="16651165" y="48181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3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C5AA0873-019B-460B-AD4A-E2FC93230A11}"/>
                </a:ext>
              </a:extLst>
            </xdr:cNvPr>
            <xdr:cNvSpPr txBox="1"/>
          </xdr:nvSpPr>
          <xdr:spPr>
            <a:xfrm>
              <a:off x="18980393" y="48954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C5AA0873-019B-460B-AD4A-E2FC93230A11}"/>
                </a:ext>
              </a:extLst>
            </xdr:cNvPr>
            <xdr:cNvSpPr txBox="1"/>
          </xdr:nvSpPr>
          <xdr:spPr>
            <a:xfrm>
              <a:off x="18980393" y="48954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104189BE-ACDC-4B58-9982-D106062EDD4F}"/>
                </a:ext>
              </a:extLst>
            </xdr:cNvPr>
            <xdr:cNvSpPr txBox="1"/>
          </xdr:nvSpPr>
          <xdr:spPr>
            <a:xfrm>
              <a:off x="16651165" y="61135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4" name="CuadroTexto 23">
              <a:extLst>
                <a:ext uri="{FF2B5EF4-FFF2-40B4-BE49-F238E27FC236}">
                  <a16:creationId xmlns:a16="http://schemas.microsoft.com/office/drawing/2014/main" id="{104189BE-ACDC-4B58-9982-D106062EDD4F}"/>
                </a:ext>
              </a:extLst>
            </xdr:cNvPr>
            <xdr:cNvSpPr txBox="1"/>
          </xdr:nvSpPr>
          <xdr:spPr>
            <a:xfrm>
              <a:off x="16651165" y="61135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4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5BEE7E66-3CBF-4F8E-8997-C7B43164DFA0}"/>
                </a:ext>
              </a:extLst>
            </xdr:cNvPr>
            <xdr:cNvSpPr txBox="1"/>
          </xdr:nvSpPr>
          <xdr:spPr>
            <a:xfrm>
              <a:off x="18980393" y="61908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5" name="CuadroTexto 24">
              <a:extLst>
                <a:ext uri="{FF2B5EF4-FFF2-40B4-BE49-F238E27FC236}">
                  <a16:creationId xmlns:a16="http://schemas.microsoft.com/office/drawing/2014/main" id="{5BEE7E66-3CBF-4F8E-8997-C7B43164DFA0}"/>
                </a:ext>
              </a:extLst>
            </xdr:cNvPr>
            <xdr:cNvSpPr txBox="1"/>
          </xdr:nvSpPr>
          <xdr:spPr>
            <a:xfrm>
              <a:off x="18980393" y="61908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CB7F977C-AC71-4A7C-A71F-B2BF044E8C5A}"/>
                </a:ext>
              </a:extLst>
            </xdr:cNvPr>
            <xdr:cNvSpPr txBox="1"/>
          </xdr:nvSpPr>
          <xdr:spPr>
            <a:xfrm>
              <a:off x="16651165" y="76947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6" name="CuadroTexto 25">
              <a:extLst>
                <a:ext uri="{FF2B5EF4-FFF2-40B4-BE49-F238E27FC236}">
                  <a16:creationId xmlns:a16="http://schemas.microsoft.com/office/drawing/2014/main" id="{CB7F977C-AC71-4A7C-A71F-B2BF044E8C5A}"/>
                </a:ext>
              </a:extLst>
            </xdr:cNvPr>
            <xdr:cNvSpPr txBox="1"/>
          </xdr:nvSpPr>
          <xdr:spPr>
            <a:xfrm>
              <a:off x="16651165" y="769473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5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B573B11B-97E7-439F-8B79-AD3FDECD618A}"/>
                </a:ext>
              </a:extLst>
            </xdr:cNvPr>
            <xdr:cNvSpPr txBox="1"/>
          </xdr:nvSpPr>
          <xdr:spPr>
            <a:xfrm>
              <a:off x="18980393" y="77720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7" name="CuadroTexto 26">
              <a:extLst>
                <a:ext uri="{FF2B5EF4-FFF2-40B4-BE49-F238E27FC236}">
                  <a16:creationId xmlns:a16="http://schemas.microsoft.com/office/drawing/2014/main" id="{B573B11B-97E7-439F-8B79-AD3FDECD618A}"/>
                </a:ext>
              </a:extLst>
            </xdr:cNvPr>
            <xdr:cNvSpPr txBox="1"/>
          </xdr:nvSpPr>
          <xdr:spPr>
            <a:xfrm>
              <a:off x="18980393" y="777202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92E84A73-1A5D-4813-979C-CABE39283D50}"/>
                </a:ext>
              </a:extLst>
            </xdr:cNvPr>
            <xdr:cNvSpPr txBox="1"/>
          </xdr:nvSpPr>
          <xdr:spPr>
            <a:xfrm>
              <a:off x="16651165" y="886631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28" name="CuadroTexto 27">
              <a:extLst>
                <a:ext uri="{FF2B5EF4-FFF2-40B4-BE49-F238E27FC236}">
                  <a16:creationId xmlns:a16="http://schemas.microsoft.com/office/drawing/2014/main" id="{92E84A73-1A5D-4813-979C-CABE39283D50}"/>
                </a:ext>
              </a:extLst>
            </xdr:cNvPr>
            <xdr:cNvSpPr txBox="1"/>
          </xdr:nvSpPr>
          <xdr:spPr>
            <a:xfrm>
              <a:off x="16651165" y="886631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6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FD44799C-DA88-44BE-90E0-BA1950C9ED96}"/>
                </a:ext>
              </a:extLst>
            </xdr:cNvPr>
            <xdr:cNvSpPr txBox="1"/>
          </xdr:nvSpPr>
          <xdr:spPr>
            <a:xfrm>
              <a:off x="18980393" y="894359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29" name="CuadroTexto 28">
              <a:extLst>
                <a:ext uri="{FF2B5EF4-FFF2-40B4-BE49-F238E27FC236}">
                  <a16:creationId xmlns:a16="http://schemas.microsoft.com/office/drawing/2014/main" id="{FD44799C-DA88-44BE-90E0-BA1950C9ED96}"/>
                </a:ext>
              </a:extLst>
            </xdr:cNvPr>
            <xdr:cNvSpPr txBox="1"/>
          </xdr:nvSpPr>
          <xdr:spPr>
            <a:xfrm>
              <a:off x="18980393" y="894359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7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CE992AAC-75CB-475E-81A5-5242F51150CA}"/>
                </a:ext>
              </a:extLst>
            </xdr:cNvPr>
            <xdr:cNvSpPr txBox="1"/>
          </xdr:nvSpPr>
          <xdr:spPr>
            <a:xfrm>
              <a:off x="16651165" y="98854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30" name="CuadroTexto 29">
              <a:extLst>
                <a:ext uri="{FF2B5EF4-FFF2-40B4-BE49-F238E27FC236}">
                  <a16:creationId xmlns:a16="http://schemas.microsoft.com/office/drawing/2014/main" id="{CE992AAC-75CB-475E-81A5-5242F51150CA}"/>
                </a:ext>
              </a:extLst>
            </xdr:cNvPr>
            <xdr:cNvSpPr txBox="1"/>
          </xdr:nvSpPr>
          <xdr:spPr>
            <a:xfrm>
              <a:off x="16651165" y="98854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7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CuadroTexto 30">
              <a:extLst>
                <a:ext uri="{FF2B5EF4-FFF2-40B4-BE49-F238E27FC236}">
                  <a16:creationId xmlns:a16="http://schemas.microsoft.com/office/drawing/2014/main" id="{FF0DC3C2-CBF6-4190-8632-EA856AE89E28}"/>
                </a:ext>
              </a:extLst>
            </xdr:cNvPr>
            <xdr:cNvSpPr txBox="1"/>
          </xdr:nvSpPr>
          <xdr:spPr>
            <a:xfrm>
              <a:off x="18980393" y="99627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31" name="CuadroTexto 30">
              <a:extLst>
                <a:ext uri="{FF2B5EF4-FFF2-40B4-BE49-F238E27FC236}">
                  <a16:creationId xmlns:a16="http://schemas.microsoft.com/office/drawing/2014/main" id="{FF0DC3C2-CBF6-4190-8632-EA856AE89E28}"/>
                </a:ext>
              </a:extLst>
            </xdr:cNvPr>
            <xdr:cNvSpPr txBox="1"/>
          </xdr:nvSpPr>
          <xdr:spPr>
            <a:xfrm>
              <a:off x="18980393" y="99627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D5A6E4B8-549F-455D-A93E-FF4511FB22D0}"/>
                </a:ext>
              </a:extLst>
            </xdr:cNvPr>
            <xdr:cNvSpPr txBox="1"/>
          </xdr:nvSpPr>
          <xdr:spPr>
            <a:xfrm>
              <a:off x="16651165" y="10904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𝑐𝑢𝑎𝑑𝑟𝑎𝑑𝑜𝑠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D5A6E4B8-549F-455D-A93E-FF4511FB22D0}"/>
                </a:ext>
              </a:extLst>
            </xdr:cNvPr>
            <xdr:cNvSpPr txBox="1"/>
          </xdr:nvSpPr>
          <xdr:spPr>
            <a:xfrm>
              <a:off x="16651165" y="10904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𝐶𝑎𝑛𝑡𝑖𝑑𝑎𝑑 𝑑𝑒 𝑚𝑒𝑡𝑟𝑜𝑠 𝑐𝑢𝑎𝑑𝑟𝑎𝑑𝑜𝑠 𝑐𝑜𝑛𝑠𝑡𝑟𝑢𝑖𝑑𝑜𝑠)/( 𝐶𝑎𝑛𝑡𝑖𝑑𝑎𝑑 𝑑𝑒 𝑚𝑒𝑡𝑟𝑜𝑠 𝑐𝑢𝑎𝑑𝑟𝑎𝑑𝑜𝑠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8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909C54E0-4491-45C6-A86D-A75041A1CC9D}"/>
                </a:ext>
              </a:extLst>
            </xdr:cNvPr>
            <xdr:cNvSpPr txBox="1"/>
          </xdr:nvSpPr>
          <xdr:spPr>
            <a:xfrm>
              <a:off x="18980393" y="1098194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33" name="CuadroTexto 32">
              <a:extLst>
                <a:ext uri="{FF2B5EF4-FFF2-40B4-BE49-F238E27FC236}">
                  <a16:creationId xmlns:a16="http://schemas.microsoft.com/office/drawing/2014/main" id="{909C54E0-4491-45C6-A86D-A75041A1CC9D}"/>
                </a:ext>
              </a:extLst>
            </xdr:cNvPr>
            <xdr:cNvSpPr txBox="1"/>
          </xdr:nvSpPr>
          <xdr:spPr>
            <a:xfrm>
              <a:off x="18980393" y="10981946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391217</xdr:colOff>
      <xdr:row>1</xdr:row>
      <xdr:rowOff>553806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 Box 2">
              <a:extLst>
                <a:ext uri="{FF2B5EF4-FFF2-40B4-BE49-F238E27FC236}">
                  <a16:creationId xmlns:a16="http://schemas.microsoft.com/office/drawing/2014/main" id="{6FFB3456-4AB1-4032-B5BE-F990A6F81883}"/>
                </a:ext>
              </a:extLst>
            </xdr:cNvPr>
            <xdr:cNvSpPr txBox="1"/>
          </xdr:nvSpPr>
          <xdr:spPr>
            <a:xfrm>
              <a:off x="15478817" y="25350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29" name="Text Box 2">
              <a:extLst>
                <a:ext uri="{FF2B5EF4-FFF2-40B4-BE49-F238E27FC236}">
                  <a16:creationId xmlns:a16="http://schemas.microsoft.com/office/drawing/2014/main" id="{6FFB3456-4AB1-4032-B5BE-F990A6F81883}"/>
                </a:ext>
              </a:extLst>
            </xdr:cNvPr>
            <xdr:cNvSpPr txBox="1"/>
          </xdr:nvSpPr>
          <xdr:spPr>
            <a:xfrm>
              <a:off x="15478817" y="25350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338300</xdr:colOff>
      <xdr:row>2</xdr:row>
      <xdr:rowOff>606722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 Box 2">
              <a:extLst>
                <a:ext uri="{FF2B5EF4-FFF2-40B4-BE49-F238E27FC236}">
                  <a16:creationId xmlns:a16="http://schemas.microsoft.com/office/drawing/2014/main" id="{0068119F-139B-4711-ACAC-F415D8181152}"/>
                </a:ext>
              </a:extLst>
            </xdr:cNvPr>
            <xdr:cNvSpPr txBox="1"/>
          </xdr:nvSpPr>
          <xdr:spPr>
            <a:xfrm>
              <a:off x="15425900" y="3892847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0" name="Text Box 2">
              <a:extLst>
                <a:ext uri="{FF2B5EF4-FFF2-40B4-BE49-F238E27FC236}">
                  <a16:creationId xmlns:a16="http://schemas.microsoft.com/office/drawing/2014/main" id="{0068119F-139B-4711-ACAC-F415D8181152}"/>
                </a:ext>
              </a:extLst>
            </xdr:cNvPr>
            <xdr:cNvSpPr txBox="1"/>
          </xdr:nvSpPr>
          <xdr:spPr>
            <a:xfrm>
              <a:off x="15425900" y="3892847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227176</xdr:colOff>
      <xdr:row>3</xdr:row>
      <xdr:rowOff>457497</xdr:rowOff>
    </xdr:from>
    <xdr:ext cx="2942534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 Box 2">
              <a:extLst>
                <a:ext uri="{FF2B5EF4-FFF2-40B4-BE49-F238E27FC236}">
                  <a16:creationId xmlns:a16="http://schemas.microsoft.com/office/drawing/2014/main" id="{E64316D5-0B11-4125-8D36-74F07820E525}"/>
                </a:ext>
              </a:extLst>
            </xdr:cNvPr>
            <xdr:cNvSpPr txBox="1"/>
          </xdr:nvSpPr>
          <xdr:spPr>
            <a:xfrm>
              <a:off x="20982151" y="3086397"/>
              <a:ext cx="2942534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1" name="Text Box 2">
              <a:extLst>
                <a:ext uri="{FF2B5EF4-FFF2-40B4-BE49-F238E27FC236}">
                  <a16:creationId xmlns:a16="http://schemas.microsoft.com/office/drawing/2014/main" id="{E64316D5-0B11-4125-8D36-74F07820E525}"/>
                </a:ext>
              </a:extLst>
            </xdr:cNvPr>
            <xdr:cNvSpPr txBox="1"/>
          </xdr:nvSpPr>
          <xdr:spPr>
            <a:xfrm>
              <a:off x="20982151" y="3086397"/>
              <a:ext cx="2942534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266333</xdr:colOff>
      <xdr:row>4</xdr:row>
      <xdr:rowOff>498773</xdr:rowOff>
    </xdr:from>
    <xdr:ext cx="2900200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 Box 2">
              <a:extLst>
                <a:ext uri="{FF2B5EF4-FFF2-40B4-BE49-F238E27FC236}">
                  <a16:creationId xmlns:a16="http://schemas.microsoft.com/office/drawing/2014/main" id="{A2EF50C4-353B-4E8D-8B04-BB7BC4728AB4}"/>
                </a:ext>
              </a:extLst>
            </xdr:cNvPr>
            <xdr:cNvSpPr txBox="1"/>
          </xdr:nvSpPr>
          <xdr:spPr>
            <a:xfrm>
              <a:off x="21021308" y="4080173"/>
              <a:ext cx="2900200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2" name="Text Box 2">
              <a:extLst>
                <a:ext uri="{FF2B5EF4-FFF2-40B4-BE49-F238E27FC236}">
                  <a16:creationId xmlns:a16="http://schemas.microsoft.com/office/drawing/2014/main" id="{A2EF50C4-353B-4E8D-8B04-BB7BC4728AB4}"/>
                </a:ext>
              </a:extLst>
            </xdr:cNvPr>
            <xdr:cNvSpPr txBox="1"/>
          </xdr:nvSpPr>
          <xdr:spPr>
            <a:xfrm>
              <a:off x="21021308" y="4080173"/>
              <a:ext cx="2900200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391216</xdr:colOff>
      <xdr:row>5</xdr:row>
      <xdr:rowOff>426806</xdr:rowOff>
    </xdr:from>
    <xdr:ext cx="313303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 Box 2">
              <a:extLst>
                <a:ext uri="{FF2B5EF4-FFF2-40B4-BE49-F238E27FC236}">
                  <a16:creationId xmlns:a16="http://schemas.microsoft.com/office/drawing/2014/main" id="{C941B802-3CDA-4922-8FA1-35054FDC6938}"/>
                </a:ext>
              </a:extLst>
            </xdr:cNvPr>
            <xdr:cNvSpPr txBox="1"/>
          </xdr:nvSpPr>
          <xdr:spPr>
            <a:xfrm>
              <a:off x="15478816" y="762770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3" name="Text Box 2">
              <a:extLst>
                <a:ext uri="{FF2B5EF4-FFF2-40B4-BE49-F238E27FC236}">
                  <a16:creationId xmlns:a16="http://schemas.microsoft.com/office/drawing/2014/main" id="{C941B802-3CDA-4922-8FA1-35054FDC6938}"/>
                </a:ext>
              </a:extLst>
            </xdr:cNvPr>
            <xdr:cNvSpPr txBox="1"/>
          </xdr:nvSpPr>
          <xdr:spPr>
            <a:xfrm>
              <a:off x="15478816" y="762770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391216</xdr:colOff>
      <xdr:row>6</xdr:row>
      <xdr:rowOff>426806</xdr:rowOff>
    </xdr:from>
    <xdr:ext cx="313303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 Box 2">
              <a:extLst>
                <a:ext uri="{FF2B5EF4-FFF2-40B4-BE49-F238E27FC236}">
                  <a16:creationId xmlns:a16="http://schemas.microsoft.com/office/drawing/2014/main" id="{CA449F17-386A-4A1E-BC96-D1557DE40107}"/>
                </a:ext>
              </a:extLst>
            </xdr:cNvPr>
            <xdr:cNvSpPr txBox="1"/>
          </xdr:nvSpPr>
          <xdr:spPr>
            <a:xfrm>
              <a:off x="15478816" y="8932631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4" name="Text Box 2">
              <a:extLst>
                <a:ext uri="{FF2B5EF4-FFF2-40B4-BE49-F238E27FC236}">
                  <a16:creationId xmlns:a16="http://schemas.microsoft.com/office/drawing/2014/main" id="{CA449F17-386A-4A1E-BC96-D1557DE40107}"/>
                </a:ext>
              </a:extLst>
            </xdr:cNvPr>
            <xdr:cNvSpPr txBox="1"/>
          </xdr:nvSpPr>
          <xdr:spPr>
            <a:xfrm>
              <a:off x="15478816" y="8932631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262100</xdr:colOff>
      <xdr:row>7</xdr:row>
      <xdr:rowOff>468081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 Box 2">
              <a:extLst>
                <a:ext uri="{FF2B5EF4-FFF2-40B4-BE49-F238E27FC236}">
                  <a16:creationId xmlns:a16="http://schemas.microsoft.com/office/drawing/2014/main" id="{F3CC2C26-B3C5-4EE6-9EBA-F9ED8A783280}"/>
                </a:ext>
              </a:extLst>
            </xdr:cNvPr>
            <xdr:cNvSpPr txBox="1"/>
          </xdr:nvSpPr>
          <xdr:spPr>
            <a:xfrm>
              <a:off x="21017075" y="683078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5" name="Text Box 2">
              <a:extLst>
                <a:ext uri="{FF2B5EF4-FFF2-40B4-BE49-F238E27FC236}">
                  <a16:creationId xmlns:a16="http://schemas.microsoft.com/office/drawing/2014/main" id="{F3CC2C26-B3C5-4EE6-9EBA-F9ED8A783280}"/>
                </a:ext>
              </a:extLst>
            </xdr:cNvPr>
            <xdr:cNvSpPr txBox="1"/>
          </xdr:nvSpPr>
          <xdr:spPr>
            <a:xfrm>
              <a:off x="21017075" y="683078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677740</xdr:colOff>
      <xdr:row>8</xdr:row>
      <xdr:rowOff>322385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CuadroTexto 35">
              <a:extLst>
                <a:ext uri="{FF2B5EF4-FFF2-40B4-BE49-F238E27FC236}">
                  <a16:creationId xmlns:a16="http://schemas.microsoft.com/office/drawing/2014/main" id="{ED716009-566D-4015-90CF-46D6F2687F8C}"/>
                </a:ext>
              </a:extLst>
            </xdr:cNvPr>
            <xdr:cNvSpPr txBox="1"/>
          </xdr:nvSpPr>
          <xdr:spPr>
            <a:xfrm>
              <a:off x="21432715" y="75137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36" name="CuadroTexto 35">
              <a:extLst>
                <a:ext uri="{FF2B5EF4-FFF2-40B4-BE49-F238E27FC236}">
                  <a16:creationId xmlns:a16="http://schemas.microsoft.com/office/drawing/2014/main" id="{ED716009-566D-4015-90CF-46D6F2687F8C}"/>
                </a:ext>
              </a:extLst>
            </xdr:cNvPr>
            <xdr:cNvSpPr txBox="1"/>
          </xdr:nvSpPr>
          <xdr:spPr>
            <a:xfrm>
              <a:off x="21432715" y="75137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2051538</xdr:colOff>
      <xdr:row>8</xdr:row>
      <xdr:rowOff>465613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CuadroTexto 36">
              <a:extLst>
                <a:ext uri="{FF2B5EF4-FFF2-40B4-BE49-F238E27FC236}">
                  <a16:creationId xmlns:a16="http://schemas.microsoft.com/office/drawing/2014/main" id="{C79B1B89-9CA1-4313-981E-54CE81EBE8E9}"/>
                </a:ext>
              </a:extLst>
            </xdr:cNvPr>
            <xdr:cNvSpPr txBox="1"/>
          </xdr:nvSpPr>
          <xdr:spPr>
            <a:xfrm>
              <a:off x="22806513" y="76569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37" name="CuadroTexto 36">
              <a:extLst>
                <a:ext uri="{FF2B5EF4-FFF2-40B4-BE49-F238E27FC236}">
                  <a16:creationId xmlns:a16="http://schemas.microsoft.com/office/drawing/2014/main" id="{C79B1B89-9CA1-4313-981E-54CE81EBE8E9}"/>
                </a:ext>
              </a:extLst>
            </xdr:cNvPr>
            <xdr:cNvSpPr txBox="1"/>
          </xdr:nvSpPr>
          <xdr:spPr>
            <a:xfrm>
              <a:off x="22806513" y="76569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391217</xdr:colOff>
      <xdr:row>9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 Box 2">
              <a:extLst>
                <a:ext uri="{FF2B5EF4-FFF2-40B4-BE49-F238E27FC236}">
                  <a16:creationId xmlns:a16="http://schemas.microsoft.com/office/drawing/2014/main" id="{1665881C-0767-4FF2-A8A5-88ED1BA7C523}"/>
                </a:ext>
              </a:extLst>
            </xdr:cNvPr>
            <xdr:cNvSpPr txBox="1"/>
          </xdr:nvSpPr>
          <xdr:spPr>
            <a:xfrm>
              <a:off x="15478817" y="128474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8" name="Text Box 2">
              <a:extLst>
                <a:ext uri="{FF2B5EF4-FFF2-40B4-BE49-F238E27FC236}">
                  <a16:creationId xmlns:a16="http://schemas.microsoft.com/office/drawing/2014/main" id="{1665881C-0767-4FF2-A8A5-88ED1BA7C523}"/>
                </a:ext>
              </a:extLst>
            </xdr:cNvPr>
            <xdr:cNvSpPr txBox="1"/>
          </xdr:nvSpPr>
          <xdr:spPr>
            <a:xfrm>
              <a:off x="15478817" y="128474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10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 Box 2">
              <a:extLst>
                <a:ext uri="{FF2B5EF4-FFF2-40B4-BE49-F238E27FC236}">
                  <a16:creationId xmlns:a16="http://schemas.microsoft.com/office/drawing/2014/main" id="{3AB6CF3D-8D87-471F-A0E1-620798A7E196}"/>
                </a:ext>
              </a:extLst>
            </xdr:cNvPr>
            <xdr:cNvSpPr txBox="1"/>
          </xdr:nvSpPr>
          <xdr:spPr>
            <a:xfrm>
              <a:off x="15478817" y="141523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39" name="Text Box 2">
              <a:extLst>
                <a:ext uri="{FF2B5EF4-FFF2-40B4-BE49-F238E27FC236}">
                  <a16:creationId xmlns:a16="http://schemas.microsoft.com/office/drawing/2014/main" id="{3AB6CF3D-8D87-471F-A0E1-620798A7E196}"/>
                </a:ext>
              </a:extLst>
            </xdr:cNvPr>
            <xdr:cNvSpPr txBox="1"/>
          </xdr:nvSpPr>
          <xdr:spPr>
            <a:xfrm>
              <a:off x="15478817" y="141523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411040</xdr:colOff>
      <xdr:row>11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CuadroTexto 39">
              <a:extLst>
                <a:ext uri="{FF2B5EF4-FFF2-40B4-BE49-F238E27FC236}">
                  <a16:creationId xmlns:a16="http://schemas.microsoft.com/office/drawing/2014/main" id="{B0CC4FAD-E191-4C3D-A1C9-12729D35F511}"/>
                </a:ext>
              </a:extLst>
            </xdr:cNvPr>
            <xdr:cNvSpPr txBox="1"/>
          </xdr:nvSpPr>
          <xdr:spPr>
            <a:xfrm>
              <a:off x="15498640" y="15562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40" name="CuadroTexto 39">
              <a:extLst>
                <a:ext uri="{FF2B5EF4-FFF2-40B4-BE49-F238E27FC236}">
                  <a16:creationId xmlns:a16="http://schemas.microsoft.com/office/drawing/2014/main" id="{B0CC4FAD-E191-4C3D-A1C9-12729D35F511}"/>
                </a:ext>
              </a:extLst>
            </xdr:cNvPr>
            <xdr:cNvSpPr txBox="1"/>
          </xdr:nvSpPr>
          <xdr:spPr>
            <a:xfrm>
              <a:off x="15498640" y="15562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11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CuadroTexto 40">
              <a:extLst>
                <a:ext uri="{FF2B5EF4-FFF2-40B4-BE49-F238E27FC236}">
                  <a16:creationId xmlns:a16="http://schemas.microsoft.com/office/drawing/2014/main" id="{9258532A-C03A-42F1-9D60-87AA1026E4A0}"/>
                </a:ext>
              </a:extLst>
            </xdr:cNvPr>
            <xdr:cNvSpPr txBox="1"/>
          </xdr:nvSpPr>
          <xdr:spPr>
            <a:xfrm>
              <a:off x="16853388" y="157056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41" name="CuadroTexto 40">
              <a:extLst>
                <a:ext uri="{FF2B5EF4-FFF2-40B4-BE49-F238E27FC236}">
                  <a16:creationId xmlns:a16="http://schemas.microsoft.com/office/drawing/2014/main" id="{9258532A-C03A-42F1-9D60-87AA1026E4A0}"/>
                </a:ext>
              </a:extLst>
            </xdr:cNvPr>
            <xdr:cNvSpPr txBox="1"/>
          </xdr:nvSpPr>
          <xdr:spPr>
            <a:xfrm>
              <a:off x="16853388" y="157056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391216</xdr:colOff>
      <xdr:row>12</xdr:row>
      <xdr:rowOff>426806</xdr:rowOff>
    </xdr:from>
    <xdr:ext cx="310128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 Box 2">
              <a:extLst>
                <a:ext uri="{FF2B5EF4-FFF2-40B4-BE49-F238E27FC236}">
                  <a16:creationId xmlns:a16="http://schemas.microsoft.com/office/drawing/2014/main" id="{6E14E8A5-6254-4EC4-9B03-3401504222FF}"/>
                </a:ext>
              </a:extLst>
            </xdr:cNvPr>
            <xdr:cNvSpPr txBox="1"/>
          </xdr:nvSpPr>
          <xdr:spPr>
            <a:xfrm>
              <a:off x="15478816" y="16762181"/>
              <a:ext cx="310128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2" name="Text Box 2">
              <a:extLst>
                <a:ext uri="{FF2B5EF4-FFF2-40B4-BE49-F238E27FC236}">
                  <a16:creationId xmlns:a16="http://schemas.microsoft.com/office/drawing/2014/main" id="{6E14E8A5-6254-4EC4-9B03-3401504222FF}"/>
                </a:ext>
              </a:extLst>
            </xdr:cNvPr>
            <xdr:cNvSpPr txBox="1"/>
          </xdr:nvSpPr>
          <xdr:spPr>
            <a:xfrm>
              <a:off x="15478816" y="16762181"/>
              <a:ext cx="310128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411040</xdr:colOff>
      <xdr:row>13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CuadroTexto 42">
              <a:extLst>
                <a:ext uri="{FF2B5EF4-FFF2-40B4-BE49-F238E27FC236}">
                  <a16:creationId xmlns:a16="http://schemas.microsoft.com/office/drawing/2014/main" id="{759FFBA1-1F53-4194-8FEF-CBFA8767C724}"/>
                </a:ext>
              </a:extLst>
            </xdr:cNvPr>
            <xdr:cNvSpPr txBox="1"/>
          </xdr:nvSpPr>
          <xdr:spPr>
            <a:xfrm>
              <a:off x="15498640" y="1817223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43" name="CuadroTexto 42">
              <a:extLst>
                <a:ext uri="{FF2B5EF4-FFF2-40B4-BE49-F238E27FC236}">
                  <a16:creationId xmlns:a16="http://schemas.microsoft.com/office/drawing/2014/main" id="{759FFBA1-1F53-4194-8FEF-CBFA8767C724}"/>
                </a:ext>
              </a:extLst>
            </xdr:cNvPr>
            <xdr:cNvSpPr txBox="1"/>
          </xdr:nvSpPr>
          <xdr:spPr>
            <a:xfrm>
              <a:off x="15498640" y="1817223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13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272E718E-D444-4807-B440-714F45856CFC}"/>
                </a:ext>
              </a:extLst>
            </xdr:cNvPr>
            <xdr:cNvSpPr txBox="1"/>
          </xdr:nvSpPr>
          <xdr:spPr>
            <a:xfrm>
              <a:off x="16853388" y="183154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44" name="CuadroTexto 43">
              <a:extLst>
                <a:ext uri="{FF2B5EF4-FFF2-40B4-BE49-F238E27FC236}">
                  <a16:creationId xmlns:a16="http://schemas.microsoft.com/office/drawing/2014/main" id="{272E718E-D444-4807-B440-714F45856CFC}"/>
                </a:ext>
              </a:extLst>
            </xdr:cNvPr>
            <xdr:cNvSpPr txBox="1"/>
          </xdr:nvSpPr>
          <xdr:spPr>
            <a:xfrm>
              <a:off x="16853388" y="183154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391217</xdr:colOff>
      <xdr:row>14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 Box 2">
              <a:extLst>
                <a:ext uri="{FF2B5EF4-FFF2-40B4-BE49-F238E27FC236}">
                  <a16:creationId xmlns:a16="http://schemas.microsoft.com/office/drawing/2014/main" id="{80B8932C-23BF-4413-B5FE-FB9245375424}"/>
                </a:ext>
              </a:extLst>
            </xdr:cNvPr>
            <xdr:cNvSpPr txBox="1"/>
          </xdr:nvSpPr>
          <xdr:spPr>
            <a:xfrm>
              <a:off x="15478817" y="193720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5" name="Text Box 2">
              <a:extLst>
                <a:ext uri="{FF2B5EF4-FFF2-40B4-BE49-F238E27FC236}">
                  <a16:creationId xmlns:a16="http://schemas.microsoft.com/office/drawing/2014/main" id="{80B8932C-23BF-4413-B5FE-FB9245375424}"/>
                </a:ext>
              </a:extLst>
            </xdr:cNvPr>
            <xdr:cNvSpPr txBox="1"/>
          </xdr:nvSpPr>
          <xdr:spPr>
            <a:xfrm>
              <a:off x="15478817" y="193720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327717</xdr:colOff>
      <xdr:row>15</xdr:row>
      <xdr:rowOff>585556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 Box 2">
              <a:extLst>
                <a:ext uri="{FF2B5EF4-FFF2-40B4-BE49-F238E27FC236}">
                  <a16:creationId xmlns:a16="http://schemas.microsoft.com/office/drawing/2014/main" id="{AEADCD9C-2040-47E2-88B6-2E7111E9FF9F}"/>
                </a:ext>
              </a:extLst>
            </xdr:cNvPr>
            <xdr:cNvSpPr txBox="1"/>
          </xdr:nvSpPr>
          <xdr:spPr>
            <a:xfrm>
              <a:off x="15415317" y="208357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𝑟𝑒h𝑎𝑏𝑖𝑙𝑖𝑡𝑎𝑑𝑜𝑠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6" name="Text Box 2">
              <a:extLst>
                <a:ext uri="{FF2B5EF4-FFF2-40B4-BE49-F238E27FC236}">
                  <a16:creationId xmlns:a16="http://schemas.microsoft.com/office/drawing/2014/main" id="{AEADCD9C-2040-47E2-88B6-2E7111E9FF9F}"/>
                </a:ext>
              </a:extLst>
            </xdr:cNvPr>
            <xdr:cNvSpPr txBox="1"/>
          </xdr:nvSpPr>
          <xdr:spPr>
            <a:xfrm>
              <a:off x="15415317" y="2083570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𝑟𝑒ℎ𝑎𝑏𝑖𝑙𝑖𝑡𝑎𝑑𝑜𝑠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232467</xdr:colOff>
      <xdr:row>16</xdr:row>
      <xdr:rowOff>585556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 Box 2">
              <a:extLst>
                <a:ext uri="{FF2B5EF4-FFF2-40B4-BE49-F238E27FC236}">
                  <a16:creationId xmlns:a16="http://schemas.microsoft.com/office/drawing/2014/main" id="{A587DA7D-79BB-41BB-838D-E8E83F2EEE58}"/>
                </a:ext>
              </a:extLst>
            </xdr:cNvPr>
            <xdr:cNvSpPr txBox="1"/>
          </xdr:nvSpPr>
          <xdr:spPr>
            <a:xfrm>
              <a:off x="15320067" y="2196918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7" name="Text Box 2">
              <a:extLst>
                <a:ext uri="{FF2B5EF4-FFF2-40B4-BE49-F238E27FC236}">
                  <a16:creationId xmlns:a16="http://schemas.microsoft.com/office/drawing/2014/main" id="{A587DA7D-79BB-41BB-838D-E8E83F2EEE58}"/>
                </a:ext>
              </a:extLst>
            </xdr:cNvPr>
            <xdr:cNvSpPr txBox="1"/>
          </xdr:nvSpPr>
          <xdr:spPr>
            <a:xfrm>
              <a:off x="15320067" y="2196918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391217</xdr:colOff>
      <xdr:row>17</xdr:row>
      <xdr:rowOff>426806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 Box 2">
              <a:extLst>
                <a:ext uri="{FF2B5EF4-FFF2-40B4-BE49-F238E27FC236}">
                  <a16:creationId xmlns:a16="http://schemas.microsoft.com/office/drawing/2014/main" id="{FD9751B3-0766-44E6-89BA-2A2760312976}"/>
                </a:ext>
              </a:extLst>
            </xdr:cNvPr>
            <xdr:cNvSpPr txBox="1"/>
          </xdr:nvSpPr>
          <xdr:spPr>
            <a:xfrm>
              <a:off x="15478817" y="228105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𝑙𝑖𝑛𝑒𝑎𝑙𝑒𝑠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8" name="Text Box 2">
              <a:extLst>
                <a:ext uri="{FF2B5EF4-FFF2-40B4-BE49-F238E27FC236}">
                  <a16:creationId xmlns:a16="http://schemas.microsoft.com/office/drawing/2014/main" id="{FD9751B3-0766-44E6-89BA-2A2760312976}"/>
                </a:ext>
              </a:extLst>
            </xdr:cNvPr>
            <xdr:cNvSpPr txBox="1"/>
          </xdr:nvSpPr>
          <xdr:spPr>
            <a:xfrm>
              <a:off x="15478817" y="22810556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𝑙𝑖𝑛𝑒𝑎𝑙𝑒𝑠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𝑙𝑖𝑛𝑒𝑎𝑙𝑒𝑠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243050</xdr:colOff>
      <xdr:row>18</xdr:row>
      <xdr:rowOff>585556</xdr:rowOff>
    </xdr:from>
    <xdr:ext cx="313303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 Box 2">
              <a:extLst>
                <a:ext uri="{FF2B5EF4-FFF2-40B4-BE49-F238E27FC236}">
                  <a16:creationId xmlns:a16="http://schemas.microsoft.com/office/drawing/2014/main" id="{E8BF04B1-D447-4897-922C-74B163E84B87}"/>
                </a:ext>
              </a:extLst>
            </xdr:cNvPr>
            <xdr:cNvSpPr txBox="1"/>
          </xdr:nvSpPr>
          <xdr:spPr>
            <a:xfrm>
              <a:off x="15330650" y="2399800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49" name="Text Box 2">
              <a:extLst>
                <a:ext uri="{FF2B5EF4-FFF2-40B4-BE49-F238E27FC236}">
                  <a16:creationId xmlns:a16="http://schemas.microsoft.com/office/drawing/2014/main" id="{E8BF04B1-D447-4897-922C-74B163E84B87}"/>
                </a:ext>
              </a:extLst>
            </xdr:cNvPr>
            <xdr:cNvSpPr txBox="1"/>
          </xdr:nvSpPr>
          <xdr:spPr>
            <a:xfrm>
              <a:off x="15330650" y="2399800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249400</xdr:colOff>
      <xdr:row>19</xdr:row>
      <xdr:rowOff>464906</xdr:rowOff>
    </xdr:from>
    <xdr:ext cx="3069534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 Box 2">
              <a:extLst>
                <a:ext uri="{FF2B5EF4-FFF2-40B4-BE49-F238E27FC236}">
                  <a16:creationId xmlns:a16="http://schemas.microsoft.com/office/drawing/2014/main" id="{9AC96B8D-2B16-4C61-AA3E-4793062CAE57}"/>
                </a:ext>
              </a:extLst>
            </xdr:cNvPr>
            <xdr:cNvSpPr txBox="1"/>
          </xdr:nvSpPr>
          <xdr:spPr>
            <a:xfrm>
              <a:off x="21004375" y="17247956"/>
              <a:ext cx="3069534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50" name="Text Box 2">
              <a:extLst>
                <a:ext uri="{FF2B5EF4-FFF2-40B4-BE49-F238E27FC236}">
                  <a16:creationId xmlns:a16="http://schemas.microsoft.com/office/drawing/2014/main" id="{9AC96B8D-2B16-4C61-AA3E-4793062CAE57}"/>
                </a:ext>
              </a:extLst>
            </xdr:cNvPr>
            <xdr:cNvSpPr txBox="1"/>
          </xdr:nvSpPr>
          <xdr:spPr>
            <a:xfrm>
              <a:off x="21004375" y="17247956"/>
              <a:ext cx="3069534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105466</xdr:colOff>
      <xdr:row>20</xdr:row>
      <xdr:rowOff>532639</xdr:rowOff>
    </xdr:from>
    <xdr:ext cx="313303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 Box 2">
              <a:extLst>
                <a:ext uri="{FF2B5EF4-FFF2-40B4-BE49-F238E27FC236}">
                  <a16:creationId xmlns:a16="http://schemas.microsoft.com/office/drawing/2014/main" id="{C3888C07-91AD-43F1-AC5A-F15242744A54}"/>
                </a:ext>
              </a:extLst>
            </xdr:cNvPr>
            <xdr:cNvSpPr txBox="1"/>
          </xdr:nvSpPr>
          <xdr:spPr>
            <a:xfrm>
              <a:off x="15193066" y="26326339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51" name="Text Box 2">
              <a:extLst>
                <a:ext uri="{FF2B5EF4-FFF2-40B4-BE49-F238E27FC236}">
                  <a16:creationId xmlns:a16="http://schemas.microsoft.com/office/drawing/2014/main" id="{C3888C07-91AD-43F1-AC5A-F15242744A54}"/>
                </a:ext>
              </a:extLst>
            </xdr:cNvPr>
            <xdr:cNvSpPr txBox="1"/>
          </xdr:nvSpPr>
          <xdr:spPr>
            <a:xfrm>
              <a:off x="15193066" y="26326339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411040</xdr:colOff>
      <xdr:row>21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CuadroTexto 51">
              <a:extLst>
                <a:ext uri="{FF2B5EF4-FFF2-40B4-BE49-F238E27FC236}">
                  <a16:creationId xmlns:a16="http://schemas.microsoft.com/office/drawing/2014/main" id="{1A33A2C1-409D-49DA-8434-6E61E945A905}"/>
                </a:ext>
              </a:extLst>
            </xdr:cNvPr>
            <xdr:cNvSpPr txBox="1"/>
          </xdr:nvSpPr>
          <xdr:spPr>
            <a:xfrm>
              <a:off x="15498640" y="274019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52" name="CuadroTexto 51">
              <a:extLst>
                <a:ext uri="{FF2B5EF4-FFF2-40B4-BE49-F238E27FC236}">
                  <a16:creationId xmlns:a16="http://schemas.microsoft.com/office/drawing/2014/main" id="{1A33A2C1-409D-49DA-8434-6E61E945A905}"/>
                </a:ext>
              </a:extLst>
            </xdr:cNvPr>
            <xdr:cNvSpPr txBox="1"/>
          </xdr:nvSpPr>
          <xdr:spPr>
            <a:xfrm>
              <a:off x="15498640" y="274019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21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CuadroTexto 52">
              <a:extLst>
                <a:ext uri="{FF2B5EF4-FFF2-40B4-BE49-F238E27FC236}">
                  <a16:creationId xmlns:a16="http://schemas.microsoft.com/office/drawing/2014/main" id="{69421B3D-8E8A-4DDE-8844-33E8218894A5}"/>
                </a:ext>
              </a:extLst>
            </xdr:cNvPr>
            <xdr:cNvSpPr txBox="1"/>
          </xdr:nvSpPr>
          <xdr:spPr>
            <a:xfrm>
              <a:off x="16853388" y="275451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53" name="CuadroTexto 52">
              <a:extLst>
                <a:ext uri="{FF2B5EF4-FFF2-40B4-BE49-F238E27FC236}">
                  <a16:creationId xmlns:a16="http://schemas.microsoft.com/office/drawing/2014/main" id="{69421B3D-8E8A-4DDE-8844-33E8218894A5}"/>
                </a:ext>
              </a:extLst>
            </xdr:cNvPr>
            <xdr:cNvSpPr txBox="1"/>
          </xdr:nvSpPr>
          <xdr:spPr>
            <a:xfrm>
              <a:off x="16853388" y="275451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22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413423CE-B82C-49BA-8DC1-BFD1E721C4F0}"/>
                </a:ext>
              </a:extLst>
            </xdr:cNvPr>
            <xdr:cNvSpPr txBox="1"/>
          </xdr:nvSpPr>
          <xdr:spPr>
            <a:xfrm>
              <a:off x="15498640" y="2844971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413423CE-B82C-49BA-8DC1-BFD1E721C4F0}"/>
                </a:ext>
              </a:extLst>
            </xdr:cNvPr>
            <xdr:cNvSpPr txBox="1"/>
          </xdr:nvSpPr>
          <xdr:spPr>
            <a:xfrm>
              <a:off x="15498640" y="2844971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22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FE05929B-437A-462E-B9C9-1AE4BCAC71EE}"/>
                </a:ext>
              </a:extLst>
            </xdr:cNvPr>
            <xdr:cNvSpPr txBox="1"/>
          </xdr:nvSpPr>
          <xdr:spPr>
            <a:xfrm>
              <a:off x="16853388" y="285929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FE05929B-437A-462E-B9C9-1AE4BCAC71EE}"/>
                </a:ext>
              </a:extLst>
            </xdr:cNvPr>
            <xdr:cNvSpPr txBox="1"/>
          </xdr:nvSpPr>
          <xdr:spPr>
            <a:xfrm>
              <a:off x="16853388" y="285929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CuadroTexto 55">
              <a:extLst>
                <a:ext uri="{FF2B5EF4-FFF2-40B4-BE49-F238E27FC236}">
                  <a16:creationId xmlns:a16="http://schemas.microsoft.com/office/drawing/2014/main" id="{A4AD5EE4-027F-4B98-AFBC-90D2B95BB0A6}"/>
                </a:ext>
              </a:extLst>
            </xdr:cNvPr>
            <xdr:cNvSpPr txBox="1"/>
          </xdr:nvSpPr>
          <xdr:spPr>
            <a:xfrm>
              <a:off x="14927140" y="20749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56" name="CuadroTexto 55">
              <a:extLst>
                <a:ext uri="{FF2B5EF4-FFF2-40B4-BE49-F238E27FC236}">
                  <a16:creationId xmlns:a16="http://schemas.microsoft.com/office/drawing/2014/main" id="{A4AD5EE4-027F-4B98-AFBC-90D2B95BB0A6}"/>
                </a:ext>
              </a:extLst>
            </xdr:cNvPr>
            <xdr:cNvSpPr txBox="1"/>
          </xdr:nvSpPr>
          <xdr:spPr>
            <a:xfrm>
              <a:off x="14927140" y="20749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23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2515E93C-94C9-4DAD-9FB6-8F94FEFE7C63}"/>
                </a:ext>
              </a:extLst>
            </xdr:cNvPr>
            <xdr:cNvSpPr txBox="1"/>
          </xdr:nvSpPr>
          <xdr:spPr>
            <a:xfrm>
              <a:off x="16750811" y="21449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57" name="CuadroTexto 56">
              <a:extLst>
                <a:ext uri="{FF2B5EF4-FFF2-40B4-BE49-F238E27FC236}">
                  <a16:creationId xmlns:a16="http://schemas.microsoft.com/office/drawing/2014/main" id="{2515E93C-94C9-4DAD-9FB6-8F94FEFE7C63}"/>
                </a:ext>
              </a:extLst>
            </xdr:cNvPr>
            <xdr:cNvSpPr txBox="1"/>
          </xdr:nvSpPr>
          <xdr:spPr>
            <a:xfrm>
              <a:off x="16750811" y="21449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516874</xdr:colOff>
      <xdr:row>24</xdr:row>
      <xdr:rowOff>394352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CuadroTexto 57">
              <a:extLst>
                <a:ext uri="{FF2B5EF4-FFF2-40B4-BE49-F238E27FC236}">
                  <a16:creationId xmlns:a16="http://schemas.microsoft.com/office/drawing/2014/main" id="{D3B915F5-6D19-4428-91F9-A34E51788B53}"/>
                </a:ext>
              </a:extLst>
            </xdr:cNvPr>
            <xdr:cNvSpPr txBox="1"/>
          </xdr:nvSpPr>
          <xdr:spPr>
            <a:xfrm>
              <a:off x="15032974" y="3108977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58" name="CuadroTexto 57">
              <a:extLst>
                <a:ext uri="{FF2B5EF4-FFF2-40B4-BE49-F238E27FC236}">
                  <a16:creationId xmlns:a16="http://schemas.microsoft.com/office/drawing/2014/main" id="{D3B915F5-6D19-4428-91F9-A34E51788B53}"/>
                </a:ext>
              </a:extLst>
            </xdr:cNvPr>
            <xdr:cNvSpPr txBox="1"/>
          </xdr:nvSpPr>
          <xdr:spPr>
            <a:xfrm>
              <a:off x="15032974" y="3108977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2393461</xdr:colOff>
      <xdr:row>24</xdr:row>
      <xdr:rowOff>464310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CuadroTexto 58">
              <a:extLst>
                <a:ext uri="{FF2B5EF4-FFF2-40B4-BE49-F238E27FC236}">
                  <a16:creationId xmlns:a16="http://schemas.microsoft.com/office/drawing/2014/main" id="{5F9A7805-A4ED-442E-8CD6-68D5B5E429CB}"/>
                </a:ext>
              </a:extLst>
            </xdr:cNvPr>
            <xdr:cNvSpPr txBox="1"/>
          </xdr:nvSpPr>
          <xdr:spPr>
            <a:xfrm>
              <a:off x="16909561" y="3178935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59" name="CuadroTexto 58">
              <a:extLst>
                <a:ext uri="{FF2B5EF4-FFF2-40B4-BE49-F238E27FC236}">
                  <a16:creationId xmlns:a16="http://schemas.microsoft.com/office/drawing/2014/main" id="{5F9A7805-A4ED-442E-8CD6-68D5B5E429CB}"/>
                </a:ext>
              </a:extLst>
            </xdr:cNvPr>
            <xdr:cNvSpPr txBox="1"/>
          </xdr:nvSpPr>
          <xdr:spPr>
            <a:xfrm>
              <a:off x="16909561" y="3178935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25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CuadroTexto 59">
              <a:extLst>
                <a:ext uri="{FF2B5EF4-FFF2-40B4-BE49-F238E27FC236}">
                  <a16:creationId xmlns:a16="http://schemas.microsoft.com/office/drawing/2014/main" id="{4508465C-1EE4-4962-961B-89AF2AB52056}"/>
                </a:ext>
              </a:extLst>
            </xdr:cNvPr>
            <xdr:cNvSpPr txBox="1"/>
          </xdr:nvSpPr>
          <xdr:spPr>
            <a:xfrm>
              <a:off x="14927140" y="4256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60" name="CuadroTexto 59">
              <a:extLst>
                <a:ext uri="{FF2B5EF4-FFF2-40B4-BE49-F238E27FC236}">
                  <a16:creationId xmlns:a16="http://schemas.microsoft.com/office/drawing/2014/main" id="{4508465C-1EE4-4962-961B-89AF2AB52056}"/>
                </a:ext>
              </a:extLst>
            </xdr:cNvPr>
            <xdr:cNvSpPr txBox="1"/>
          </xdr:nvSpPr>
          <xdr:spPr>
            <a:xfrm>
              <a:off x="14927140" y="4256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25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CuadroTexto 60">
              <a:extLst>
                <a:ext uri="{FF2B5EF4-FFF2-40B4-BE49-F238E27FC236}">
                  <a16:creationId xmlns:a16="http://schemas.microsoft.com/office/drawing/2014/main" id="{4B3B132E-9922-4B74-9A3F-08F43B5FEA02}"/>
                </a:ext>
              </a:extLst>
            </xdr:cNvPr>
            <xdr:cNvSpPr txBox="1"/>
          </xdr:nvSpPr>
          <xdr:spPr>
            <a:xfrm>
              <a:off x="16750811" y="4326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61" name="CuadroTexto 60">
              <a:extLst>
                <a:ext uri="{FF2B5EF4-FFF2-40B4-BE49-F238E27FC236}">
                  <a16:creationId xmlns:a16="http://schemas.microsoft.com/office/drawing/2014/main" id="{4B3B132E-9922-4B74-9A3F-08F43B5FEA02}"/>
                </a:ext>
              </a:extLst>
            </xdr:cNvPr>
            <xdr:cNvSpPr txBox="1"/>
          </xdr:nvSpPr>
          <xdr:spPr>
            <a:xfrm>
              <a:off x="16750811" y="4326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31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CuadroTexto 61">
              <a:extLst>
                <a:ext uri="{FF2B5EF4-FFF2-40B4-BE49-F238E27FC236}">
                  <a16:creationId xmlns:a16="http://schemas.microsoft.com/office/drawing/2014/main" id="{BDC66FCA-0661-42CF-A52B-73586A094D43}"/>
                </a:ext>
              </a:extLst>
            </xdr:cNvPr>
            <xdr:cNvSpPr txBox="1"/>
          </xdr:nvSpPr>
          <xdr:spPr>
            <a:xfrm>
              <a:off x="14927140" y="9971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62" name="CuadroTexto 61">
              <a:extLst>
                <a:ext uri="{FF2B5EF4-FFF2-40B4-BE49-F238E27FC236}">
                  <a16:creationId xmlns:a16="http://schemas.microsoft.com/office/drawing/2014/main" id="{BDC66FCA-0661-42CF-A52B-73586A094D43}"/>
                </a:ext>
              </a:extLst>
            </xdr:cNvPr>
            <xdr:cNvSpPr txBox="1"/>
          </xdr:nvSpPr>
          <xdr:spPr>
            <a:xfrm>
              <a:off x="14927140" y="9971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31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32D128B8-A386-4DE6-B0F4-B15DA97A51ED}"/>
                </a:ext>
              </a:extLst>
            </xdr:cNvPr>
            <xdr:cNvSpPr txBox="1"/>
          </xdr:nvSpPr>
          <xdr:spPr>
            <a:xfrm>
              <a:off x="16750811" y="10041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32D128B8-A386-4DE6-B0F4-B15DA97A51ED}"/>
                </a:ext>
              </a:extLst>
            </xdr:cNvPr>
            <xdr:cNvSpPr txBox="1"/>
          </xdr:nvSpPr>
          <xdr:spPr>
            <a:xfrm>
              <a:off x="16750811" y="10041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31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557E4330-6633-4170-AC40-0E5D65939E46}"/>
                </a:ext>
              </a:extLst>
            </xdr:cNvPr>
            <xdr:cNvSpPr txBox="1"/>
          </xdr:nvSpPr>
          <xdr:spPr>
            <a:xfrm>
              <a:off x="14927140" y="9971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64" name="CuadroTexto 63">
              <a:extLst>
                <a:ext uri="{FF2B5EF4-FFF2-40B4-BE49-F238E27FC236}">
                  <a16:creationId xmlns:a16="http://schemas.microsoft.com/office/drawing/2014/main" id="{557E4330-6633-4170-AC40-0E5D65939E46}"/>
                </a:ext>
              </a:extLst>
            </xdr:cNvPr>
            <xdr:cNvSpPr txBox="1"/>
          </xdr:nvSpPr>
          <xdr:spPr>
            <a:xfrm>
              <a:off x="14927140" y="9971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31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7B0BD9D4-7DFB-4157-8F6A-17A545A0297E}"/>
                </a:ext>
              </a:extLst>
            </xdr:cNvPr>
            <xdr:cNvSpPr txBox="1"/>
          </xdr:nvSpPr>
          <xdr:spPr>
            <a:xfrm>
              <a:off x="16750811" y="10041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65" name="CuadroTexto 64">
              <a:extLst>
                <a:ext uri="{FF2B5EF4-FFF2-40B4-BE49-F238E27FC236}">
                  <a16:creationId xmlns:a16="http://schemas.microsoft.com/office/drawing/2014/main" id="{7B0BD9D4-7DFB-4157-8F6A-17A545A0297E}"/>
                </a:ext>
              </a:extLst>
            </xdr:cNvPr>
            <xdr:cNvSpPr txBox="1"/>
          </xdr:nvSpPr>
          <xdr:spPr>
            <a:xfrm>
              <a:off x="16750811" y="1004116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35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CuadroTexto 65">
              <a:extLst>
                <a:ext uri="{FF2B5EF4-FFF2-40B4-BE49-F238E27FC236}">
                  <a16:creationId xmlns:a16="http://schemas.microsoft.com/office/drawing/2014/main" id="{C6C53AC7-35F2-4A5C-829D-8ABB6414A153}"/>
                </a:ext>
              </a:extLst>
            </xdr:cNvPr>
            <xdr:cNvSpPr txBox="1"/>
          </xdr:nvSpPr>
          <xdr:spPr>
            <a:xfrm>
              <a:off x="14927140" y="143241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66" name="CuadroTexto 65">
              <a:extLst>
                <a:ext uri="{FF2B5EF4-FFF2-40B4-BE49-F238E27FC236}">
                  <a16:creationId xmlns:a16="http://schemas.microsoft.com/office/drawing/2014/main" id="{C6C53AC7-35F2-4A5C-829D-8ABB6414A153}"/>
                </a:ext>
              </a:extLst>
            </xdr:cNvPr>
            <xdr:cNvSpPr txBox="1"/>
          </xdr:nvSpPr>
          <xdr:spPr>
            <a:xfrm>
              <a:off x="14927140" y="143241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35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CFC664C8-34F1-4E43-9C61-3FD1575D29F5}"/>
                </a:ext>
              </a:extLst>
            </xdr:cNvPr>
            <xdr:cNvSpPr txBox="1"/>
          </xdr:nvSpPr>
          <xdr:spPr>
            <a:xfrm>
              <a:off x="16750811" y="143940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67" name="CuadroTexto 66">
              <a:extLst>
                <a:ext uri="{FF2B5EF4-FFF2-40B4-BE49-F238E27FC236}">
                  <a16:creationId xmlns:a16="http://schemas.microsoft.com/office/drawing/2014/main" id="{CFC664C8-34F1-4E43-9C61-3FD1575D29F5}"/>
                </a:ext>
              </a:extLst>
            </xdr:cNvPr>
            <xdr:cNvSpPr txBox="1"/>
          </xdr:nvSpPr>
          <xdr:spPr>
            <a:xfrm>
              <a:off x="16750811" y="143940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36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CuadroTexto 67">
              <a:extLst>
                <a:ext uri="{FF2B5EF4-FFF2-40B4-BE49-F238E27FC236}">
                  <a16:creationId xmlns:a16="http://schemas.microsoft.com/office/drawing/2014/main" id="{A3473A0E-0901-4D91-AA86-AB236ED194CC}"/>
                </a:ext>
              </a:extLst>
            </xdr:cNvPr>
            <xdr:cNvSpPr txBox="1"/>
          </xdr:nvSpPr>
          <xdr:spPr>
            <a:xfrm>
              <a:off x="14927140" y="15743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68" name="CuadroTexto 67">
              <a:extLst>
                <a:ext uri="{FF2B5EF4-FFF2-40B4-BE49-F238E27FC236}">
                  <a16:creationId xmlns:a16="http://schemas.microsoft.com/office/drawing/2014/main" id="{A3473A0E-0901-4D91-AA86-AB236ED194CC}"/>
                </a:ext>
              </a:extLst>
            </xdr:cNvPr>
            <xdr:cNvSpPr txBox="1"/>
          </xdr:nvSpPr>
          <xdr:spPr>
            <a:xfrm>
              <a:off x="14927140" y="15743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36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CuadroTexto 68">
              <a:extLst>
                <a:ext uri="{FF2B5EF4-FFF2-40B4-BE49-F238E27FC236}">
                  <a16:creationId xmlns:a16="http://schemas.microsoft.com/office/drawing/2014/main" id="{C164598A-A2E6-4FF1-8198-D8CA102D26DF}"/>
                </a:ext>
              </a:extLst>
            </xdr:cNvPr>
            <xdr:cNvSpPr txBox="1"/>
          </xdr:nvSpPr>
          <xdr:spPr>
            <a:xfrm>
              <a:off x="16750811" y="15813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69" name="CuadroTexto 68">
              <a:extLst>
                <a:ext uri="{FF2B5EF4-FFF2-40B4-BE49-F238E27FC236}">
                  <a16:creationId xmlns:a16="http://schemas.microsoft.com/office/drawing/2014/main" id="{C164598A-A2E6-4FF1-8198-D8CA102D26DF}"/>
                </a:ext>
              </a:extLst>
            </xdr:cNvPr>
            <xdr:cNvSpPr txBox="1"/>
          </xdr:nvSpPr>
          <xdr:spPr>
            <a:xfrm>
              <a:off x="16750811" y="15813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39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CuadroTexto 69">
              <a:extLst>
                <a:ext uri="{FF2B5EF4-FFF2-40B4-BE49-F238E27FC236}">
                  <a16:creationId xmlns:a16="http://schemas.microsoft.com/office/drawing/2014/main" id="{C415A7E8-B07F-47D9-AF31-DF61D64071FB}"/>
                </a:ext>
              </a:extLst>
            </xdr:cNvPr>
            <xdr:cNvSpPr txBox="1"/>
          </xdr:nvSpPr>
          <xdr:spPr>
            <a:xfrm>
              <a:off x="14927140" y="18877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70" name="CuadroTexto 69">
              <a:extLst>
                <a:ext uri="{FF2B5EF4-FFF2-40B4-BE49-F238E27FC236}">
                  <a16:creationId xmlns:a16="http://schemas.microsoft.com/office/drawing/2014/main" id="{C415A7E8-B07F-47D9-AF31-DF61D64071FB}"/>
                </a:ext>
              </a:extLst>
            </xdr:cNvPr>
            <xdr:cNvSpPr txBox="1"/>
          </xdr:nvSpPr>
          <xdr:spPr>
            <a:xfrm>
              <a:off x="14927140" y="18877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39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BE546C27-D082-4A71-B1CF-D31474EF8456}"/>
                </a:ext>
              </a:extLst>
            </xdr:cNvPr>
            <xdr:cNvSpPr txBox="1"/>
          </xdr:nvSpPr>
          <xdr:spPr>
            <a:xfrm>
              <a:off x="16750811" y="189470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71" name="CuadroTexto 70">
              <a:extLst>
                <a:ext uri="{FF2B5EF4-FFF2-40B4-BE49-F238E27FC236}">
                  <a16:creationId xmlns:a16="http://schemas.microsoft.com/office/drawing/2014/main" id="{BE546C27-D082-4A71-B1CF-D31474EF8456}"/>
                </a:ext>
              </a:extLst>
            </xdr:cNvPr>
            <xdr:cNvSpPr txBox="1"/>
          </xdr:nvSpPr>
          <xdr:spPr>
            <a:xfrm>
              <a:off x="16750811" y="189470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46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1FA3547A-C5E2-4CD1-8DCA-C8020E156251}"/>
                </a:ext>
              </a:extLst>
            </xdr:cNvPr>
            <xdr:cNvSpPr txBox="1"/>
          </xdr:nvSpPr>
          <xdr:spPr>
            <a:xfrm>
              <a:off x="14927140" y="25106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𝑟𝑒h𝑎𝑏𝑖𝑙𝑖𝑡𝑎𝑑𝑜𝑠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72" name="CuadroTexto 71">
              <a:extLst>
                <a:ext uri="{FF2B5EF4-FFF2-40B4-BE49-F238E27FC236}">
                  <a16:creationId xmlns:a16="http://schemas.microsoft.com/office/drawing/2014/main" id="{1FA3547A-C5E2-4CD1-8DCA-C8020E156251}"/>
                </a:ext>
              </a:extLst>
            </xdr:cNvPr>
            <xdr:cNvSpPr txBox="1"/>
          </xdr:nvSpPr>
          <xdr:spPr>
            <a:xfrm>
              <a:off x="14927140" y="25106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𝑟𝑒ℎ𝑎𝑏𝑖𝑙𝑖𝑡𝑎𝑑𝑜𝑠)/(𝐶𝑎𝑛𝑡𝑖𝑑𝑎𝑑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46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FBACC286-F31A-4A54-BD7B-C9F601E93615}"/>
                </a:ext>
              </a:extLst>
            </xdr:cNvPr>
            <xdr:cNvSpPr txBox="1"/>
          </xdr:nvSpPr>
          <xdr:spPr>
            <a:xfrm>
              <a:off x="16750811" y="251763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73" name="CuadroTexto 72">
              <a:extLst>
                <a:ext uri="{FF2B5EF4-FFF2-40B4-BE49-F238E27FC236}">
                  <a16:creationId xmlns:a16="http://schemas.microsoft.com/office/drawing/2014/main" id="{FBACC286-F31A-4A54-BD7B-C9F601E93615}"/>
                </a:ext>
              </a:extLst>
            </xdr:cNvPr>
            <xdr:cNvSpPr txBox="1"/>
          </xdr:nvSpPr>
          <xdr:spPr>
            <a:xfrm>
              <a:off x="16750811" y="251763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26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4B1C0C0C-0643-49F2-A973-71734DBF0402}"/>
                </a:ext>
              </a:extLst>
            </xdr:cNvPr>
            <xdr:cNvSpPr txBox="1"/>
          </xdr:nvSpPr>
          <xdr:spPr>
            <a:xfrm>
              <a:off x="14927140" y="52277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74" name="CuadroTexto 73">
              <a:extLst>
                <a:ext uri="{FF2B5EF4-FFF2-40B4-BE49-F238E27FC236}">
                  <a16:creationId xmlns:a16="http://schemas.microsoft.com/office/drawing/2014/main" id="{4B1C0C0C-0643-49F2-A973-71734DBF0402}"/>
                </a:ext>
              </a:extLst>
            </xdr:cNvPr>
            <xdr:cNvSpPr txBox="1"/>
          </xdr:nvSpPr>
          <xdr:spPr>
            <a:xfrm>
              <a:off x="14927140" y="52277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26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C3ADA4BC-E6C1-4215-9638-42B5691F37D3}"/>
                </a:ext>
              </a:extLst>
            </xdr:cNvPr>
            <xdr:cNvSpPr txBox="1"/>
          </xdr:nvSpPr>
          <xdr:spPr>
            <a:xfrm>
              <a:off x="16825650" y="53045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75" name="CuadroTexto 74">
              <a:extLst>
                <a:ext uri="{FF2B5EF4-FFF2-40B4-BE49-F238E27FC236}">
                  <a16:creationId xmlns:a16="http://schemas.microsoft.com/office/drawing/2014/main" id="{C3ADA4BC-E6C1-4215-9638-42B5691F37D3}"/>
                </a:ext>
              </a:extLst>
            </xdr:cNvPr>
            <xdr:cNvSpPr txBox="1"/>
          </xdr:nvSpPr>
          <xdr:spPr>
            <a:xfrm>
              <a:off x="16825650" y="53045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48BBDC4B-0AFB-40FF-B146-025952C8BF80}"/>
                </a:ext>
              </a:extLst>
            </xdr:cNvPr>
            <xdr:cNvSpPr txBox="1"/>
          </xdr:nvSpPr>
          <xdr:spPr>
            <a:xfrm>
              <a:off x="14927140" y="8923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76" name="CuadroTexto 75">
              <a:extLst>
                <a:ext uri="{FF2B5EF4-FFF2-40B4-BE49-F238E27FC236}">
                  <a16:creationId xmlns:a16="http://schemas.microsoft.com/office/drawing/2014/main" id="{48BBDC4B-0AFB-40FF-B146-025952C8BF80}"/>
                </a:ext>
              </a:extLst>
            </xdr:cNvPr>
            <xdr:cNvSpPr txBox="1"/>
          </xdr:nvSpPr>
          <xdr:spPr>
            <a:xfrm>
              <a:off x="14927140" y="8923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30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677A8509-A555-4CB2-9074-805F1CFD905A}"/>
                </a:ext>
              </a:extLst>
            </xdr:cNvPr>
            <xdr:cNvSpPr txBox="1"/>
          </xdr:nvSpPr>
          <xdr:spPr>
            <a:xfrm>
              <a:off x="16825650" y="90002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77" name="CuadroTexto 76">
              <a:extLst>
                <a:ext uri="{FF2B5EF4-FFF2-40B4-BE49-F238E27FC236}">
                  <a16:creationId xmlns:a16="http://schemas.microsoft.com/office/drawing/2014/main" id="{677A8509-A555-4CB2-9074-805F1CFD905A}"/>
                </a:ext>
              </a:extLst>
            </xdr:cNvPr>
            <xdr:cNvSpPr txBox="1"/>
          </xdr:nvSpPr>
          <xdr:spPr>
            <a:xfrm>
              <a:off x="16825650" y="90002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32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B93D7ACC-79ED-45C5-8A5C-31550F99FAF8}"/>
                </a:ext>
              </a:extLst>
            </xdr:cNvPr>
            <xdr:cNvSpPr txBox="1"/>
          </xdr:nvSpPr>
          <xdr:spPr>
            <a:xfrm>
              <a:off x="14927140" y="10971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78" name="CuadroTexto 77">
              <a:extLst>
                <a:ext uri="{FF2B5EF4-FFF2-40B4-BE49-F238E27FC236}">
                  <a16:creationId xmlns:a16="http://schemas.microsoft.com/office/drawing/2014/main" id="{B93D7ACC-79ED-45C5-8A5C-31550F99FAF8}"/>
                </a:ext>
              </a:extLst>
            </xdr:cNvPr>
            <xdr:cNvSpPr txBox="1"/>
          </xdr:nvSpPr>
          <xdr:spPr>
            <a:xfrm>
              <a:off x="14927140" y="10971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32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81AB2F2A-0E39-4250-B9BF-F2CFB6DFAD2C}"/>
                </a:ext>
              </a:extLst>
            </xdr:cNvPr>
            <xdr:cNvSpPr txBox="1"/>
          </xdr:nvSpPr>
          <xdr:spPr>
            <a:xfrm>
              <a:off x="16825650" y="11048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79" name="CuadroTexto 78">
              <a:extLst>
                <a:ext uri="{FF2B5EF4-FFF2-40B4-BE49-F238E27FC236}">
                  <a16:creationId xmlns:a16="http://schemas.microsoft.com/office/drawing/2014/main" id="{81AB2F2A-0E39-4250-B9BF-F2CFB6DFAD2C}"/>
                </a:ext>
              </a:extLst>
            </xdr:cNvPr>
            <xdr:cNvSpPr txBox="1"/>
          </xdr:nvSpPr>
          <xdr:spPr>
            <a:xfrm>
              <a:off x="16825650" y="11048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054AABEE-3432-459C-9220-5D186CDD038A}"/>
                </a:ext>
              </a:extLst>
            </xdr:cNvPr>
            <xdr:cNvSpPr txBox="1"/>
          </xdr:nvSpPr>
          <xdr:spPr>
            <a:xfrm>
              <a:off x="14927140" y="12019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80" name="CuadroTexto 79">
              <a:extLst>
                <a:ext uri="{FF2B5EF4-FFF2-40B4-BE49-F238E27FC236}">
                  <a16:creationId xmlns:a16="http://schemas.microsoft.com/office/drawing/2014/main" id="{054AABEE-3432-459C-9220-5D186CDD038A}"/>
                </a:ext>
              </a:extLst>
            </xdr:cNvPr>
            <xdr:cNvSpPr txBox="1"/>
          </xdr:nvSpPr>
          <xdr:spPr>
            <a:xfrm>
              <a:off x="14927140" y="12019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33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2C1E72A2-CFD4-4F13-AEFD-3EAE5AE11817}"/>
                </a:ext>
              </a:extLst>
            </xdr:cNvPr>
            <xdr:cNvSpPr txBox="1"/>
          </xdr:nvSpPr>
          <xdr:spPr>
            <a:xfrm>
              <a:off x="16825650" y="120958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81" name="CuadroTexto 80">
              <a:extLst>
                <a:ext uri="{FF2B5EF4-FFF2-40B4-BE49-F238E27FC236}">
                  <a16:creationId xmlns:a16="http://schemas.microsoft.com/office/drawing/2014/main" id="{2C1E72A2-CFD4-4F13-AEFD-3EAE5AE11817}"/>
                </a:ext>
              </a:extLst>
            </xdr:cNvPr>
            <xdr:cNvSpPr txBox="1"/>
          </xdr:nvSpPr>
          <xdr:spPr>
            <a:xfrm>
              <a:off x="16825650" y="120958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34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F12E7CF1-B4DC-47E0-853F-4B3332CB9C58}"/>
                </a:ext>
              </a:extLst>
            </xdr:cNvPr>
            <xdr:cNvSpPr txBox="1"/>
          </xdr:nvSpPr>
          <xdr:spPr>
            <a:xfrm>
              <a:off x="14927140" y="132859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82" name="CuadroTexto 81">
              <a:extLst>
                <a:ext uri="{FF2B5EF4-FFF2-40B4-BE49-F238E27FC236}">
                  <a16:creationId xmlns:a16="http://schemas.microsoft.com/office/drawing/2014/main" id="{F12E7CF1-B4DC-47E0-853F-4B3332CB9C58}"/>
                </a:ext>
              </a:extLst>
            </xdr:cNvPr>
            <xdr:cNvSpPr txBox="1"/>
          </xdr:nvSpPr>
          <xdr:spPr>
            <a:xfrm>
              <a:off x="14927140" y="132859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34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8CDE1404-4DEB-4735-9A66-4B9DFEEE5F52}"/>
                </a:ext>
              </a:extLst>
            </xdr:cNvPr>
            <xdr:cNvSpPr txBox="1"/>
          </xdr:nvSpPr>
          <xdr:spPr>
            <a:xfrm>
              <a:off x="16825650" y="133626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8CDE1404-4DEB-4735-9A66-4B9DFEEE5F52}"/>
                </a:ext>
              </a:extLst>
            </xdr:cNvPr>
            <xdr:cNvSpPr txBox="1"/>
          </xdr:nvSpPr>
          <xdr:spPr>
            <a:xfrm>
              <a:off x="16825650" y="133626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38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4" name="CuadroTexto 83">
              <a:extLst>
                <a:ext uri="{FF2B5EF4-FFF2-40B4-BE49-F238E27FC236}">
                  <a16:creationId xmlns:a16="http://schemas.microsoft.com/office/drawing/2014/main" id="{FCDE57C1-7B83-4C20-8679-E7EAC779EEB1}"/>
                </a:ext>
              </a:extLst>
            </xdr:cNvPr>
            <xdr:cNvSpPr txBox="1"/>
          </xdr:nvSpPr>
          <xdr:spPr>
            <a:xfrm>
              <a:off x="14927140" y="17610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84" name="CuadroTexto 83">
              <a:extLst>
                <a:ext uri="{FF2B5EF4-FFF2-40B4-BE49-F238E27FC236}">
                  <a16:creationId xmlns:a16="http://schemas.microsoft.com/office/drawing/2014/main" id="{FCDE57C1-7B83-4C20-8679-E7EAC779EEB1}"/>
                </a:ext>
              </a:extLst>
            </xdr:cNvPr>
            <xdr:cNvSpPr txBox="1"/>
          </xdr:nvSpPr>
          <xdr:spPr>
            <a:xfrm>
              <a:off x="14927140" y="17610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38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5" name="CuadroTexto 84">
              <a:extLst>
                <a:ext uri="{FF2B5EF4-FFF2-40B4-BE49-F238E27FC236}">
                  <a16:creationId xmlns:a16="http://schemas.microsoft.com/office/drawing/2014/main" id="{0C423AC1-9C69-4C58-B120-05CBA5A6589A}"/>
                </a:ext>
              </a:extLst>
            </xdr:cNvPr>
            <xdr:cNvSpPr txBox="1"/>
          </xdr:nvSpPr>
          <xdr:spPr>
            <a:xfrm>
              <a:off x="16825650" y="17687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85" name="CuadroTexto 84">
              <a:extLst>
                <a:ext uri="{FF2B5EF4-FFF2-40B4-BE49-F238E27FC236}">
                  <a16:creationId xmlns:a16="http://schemas.microsoft.com/office/drawing/2014/main" id="{0C423AC1-9C69-4C58-B120-05CBA5A6589A}"/>
                </a:ext>
              </a:extLst>
            </xdr:cNvPr>
            <xdr:cNvSpPr txBox="1"/>
          </xdr:nvSpPr>
          <xdr:spPr>
            <a:xfrm>
              <a:off x="16825650" y="17687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41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6" name="CuadroTexto 85">
              <a:extLst>
                <a:ext uri="{FF2B5EF4-FFF2-40B4-BE49-F238E27FC236}">
                  <a16:creationId xmlns:a16="http://schemas.microsoft.com/office/drawing/2014/main" id="{974367A4-276F-40CE-952B-0BC5BC1269E3}"/>
                </a:ext>
              </a:extLst>
            </xdr:cNvPr>
            <xdr:cNvSpPr txBox="1"/>
          </xdr:nvSpPr>
          <xdr:spPr>
            <a:xfrm>
              <a:off x="14927140" y="206773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86" name="CuadroTexto 85">
              <a:extLst>
                <a:ext uri="{FF2B5EF4-FFF2-40B4-BE49-F238E27FC236}">
                  <a16:creationId xmlns:a16="http://schemas.microsoft.com/office/drawing/2014/main" id="{974367A4-276F-40CE-952B-0BC5BC1269E3}"/>
                </a:ext>
              </a:extLst>
            </xdr:cNvPr>
            <xdr:cNvSpPr txBox="1"/>
          </xdr:nvSpPr>
          <xdr:spPr>
            <a:xfrm>
              <a:off x="14927140" y="206773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41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" name="CuadroTexto 86">
              <a:extLst>
                <a:ext uri="{FF2B5EF4-FFF2-40B4-BE49-F238E27FC236}">
                  <a16:creationId xmlns:a16="http://schemas.microsoft.com/office/drawing/2014/main" id="{815C6E9A-4CEF-4A87-99A2-9BC7C929A277}"/>
                </a:ext>
              </a:extLst>
            </xdr:cNvPr>
            <xdr:cNvSpPr txBox="1"/>
          </xdr:nvSpPr>
          <xdr:spPr>
            <a:xfrm>
              <a:off x="16825650" y="207540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87" name="CuadroTexto 86">
              <a:extLst>
                <a:ext uri="{FF2B5EF4-FFF2-40B4-BE49-F238E27FC236}">
                  <a16:creationId xmlns:a16="http://schemas.microsoft.com/office/drawing/2014/main" id="{815C6E9A-4CEF-4A87-99A2-9BC7C929A277}"/>
                </a:ext>
              </a:extLst>
            </xdr:cNvPr>
            <xdr:cNvSpPr txBox="1"/>
          </xdr:nvSpPr>
          <xdr:spPr>
            <a:xfrm>
              <a:off x="16825650" y="207540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42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8" name="CuadroTexto 87">
              <a:extLst>
                <a:ext uri="{FF2B5EF4-FFF2-40B4-BE49-F238E27FC236}">
                  <a16:creationId xmlns:a16="http://schemas.microsoft.com/office/drawing/2014/main" id="{D9480CB4-F3D0-411E-8A49-B51BADEEB850}"/>
                </a:ext>
              </a:extLst>
            </xdr:cNvPr>
            <xdr:cNvSpPr txBox="1"/>
          </xdr:nvSpPr>
          <xdr:spPr>
            <a:xfrm>
              <a:off x="14927140" y="215726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88" name="CuadroTexto 87">
              <a:extLst>
                <a:ext uri="{FF2B5EF4-FFF2-40B4-BE49-F238E27FC236}">
                  <a16:creationId xmlns:a16="http://schemas.microsoft.com/office/drawing/2014/main" id="{D9480CB4-F3D0-411E-8A49-B51BADEEB850}"/>
                </a:ext>
              </a:extLst>
            </xdr:cNvPr>
            <xdr:cNvSpPr txBox="1"/>
          </xdr:nvSpPr>
          <xdr:spPr>
            <a:xfrm>
              <a:off x="14927140" y="215726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42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9" name="CuadroTexto 88">
              <a:extLst>
                <a:ext uri="{FF2B5EF4-FFF2-40B4-BE49-F238E27FC236}">
                  <a16:creationId xmlns:a16="http://schemas.microsoft.com/office/drawing/2014/main" id="{CFD0FCEB-10EA-4C46-8178-9B8F05D4F65B}"/>
                </a:ext>
              </a:extLst>
            </xdr:cNvPr>
            <xdr:cNvSpPr txBox="1"/>
          </xdr:nvSpPr>
          <xdr:spPr>
            <a:xfrm>
              <a:off x="16825650" y="216494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89" name="CuadroTexto 88">
              <a:extLst>
                <a:ext uri="{FF2B5EF4-FFF2-40B4-BE49-F238E27FC236}">
                  <a16:creationId xmlns:a16="http://schemas.microsoft.com/office/drawing/2014/main" id="{CFD0FCEB-10EA-4C46-8178-9B8F05D4F65B}"/>
                </a:ext>
              </a:extLst>
            </xdr:cNvPr>
            <xdr:cNvSpPr txBox="1"/>
          </xdr:nvSpPr>
          <xdr:spPr>
            <a:xfrm>
              <a:off x="16825650" y="216494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45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0" name="CuadroTexto 89">
              <a:extLst>
                <a:ext uri="{FF2B5EF4-FFF2-40B4-BE49-F238E27FC236}">
                  <a16:creationId xmlns:a16="http://schemas.microsoft.com/office/drawing/2014/main" id="{3997D113-CA76-4591-8BBE-413E95281162}"/>
                </a:ext>
              </a:extLst>
            </xdr:cNvPr>
            <xdr:cNvSpPr txBox="1"/>
          </xdr:nvSpPr>
          <xdr:spPr>
            <a:xfrm>
              <a:off x="14927140" y="241825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90" name="CuadroTexto 89">
              <a:extLst>
                <a:ext uri="{FF2B5EF4-FFF2-40B4-BE49-F238E27FC236}">
                  <a16:creationId xmlns:a16="http://schemas.microsoft.com/office/drawing/2014/main" id="{3997D113-CA76-4591-8BBE-413E95281162}"/>
                </a:ext>
              </a:extLst>
            </xdr:cNvPr>
            <xdr:cNvSpPr txBox="1"/>
          </xdr:nvSpPr>
          <xdr:spPr>
            <a:xfrm>
              <a:off x="14927140" y="241825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45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CuadroTexto 90">
              <a:extLst>
                <a:ext uri="{FF2B5EF4-FFF2-40B4-BE49-F238E27FC236}">
                  <a16:creationId xmlns:a16="http://schemas.microsoft.com/office/drawing/2014/main" id="{5F3C0A98-A69C-4A01-B6F0-E0FAE8F7A2B9}"/>
                </a:ext>
              </a:extLst>
            </xdr:cNvPr>
            <xdr:cNvSpPr txBox="1"/>
          </xdr:nvSpPr>
          <xdr:spPr>
            <a:xfrm>
              <a:off x="16825650" y="242592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91" name="CuadroTexto 90">
              <a:extLst>
                <a:ext uri="{FF2B5EF4-FFF2-40B4-BE49-F238E27FC236}">
                  <a16:creationId xmlns:a16="http://schemas.microsoft.com/office/drawing/2014/main" id="{5F3C0A98-A69C-4A01-B6F0-E0FAE8F7A2B9}"/>
                </a:ext>
              </a:extLst>
            </xdr:cNvPr>
            <xdr:cNvSpPr txBox="1"/>
          </xdr:nvSpPr>
          <xdr:spPr>
            <a:xfrm>
              <a:off x="16825650" y="242592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48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CuadroTexto 91">
              <a:extLst>
                <a:ext uri="{FF2B5EF4-FFF2-40B4-BE49-F238E27FC236}">
                  <a16:creationId xmlns:a16="http://schemas.microsoft.com/office/drawing/2014/main" id="{C1F7F107-F744-48FB-9018-35A0D587DFA3}"/>
                </a:ext>
              </a:extLst>
            </xdr:cNvPr>
            <xdr:cNvSpPr txBox="1"/>
          </xdr:nvSpPr>
          <xdr:spPr>
            <a:xfrm>
              <a:off x="14927140" y="26878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92" name="CuadroTexto 91">
              <a:extLst>
                <a:ext uri="{FF2B5EF4-FFF2-40B4-BE49-F238E27FC236}">
                  <a16:creationId xmlns:a16="http://schemas.microsoft.com/office/drawing/2014/main" id="{C1F7F107-F744-48FB-9018-35A0D587DFA3}"/>
                </a:ext>
              </a:extLst>
            </xdr:cNvPr>
            <xdr:cNvSpPr txBox="1"/>
          </xdr:nvSpPr>
          <xdr:spPr>
            <a:xfrm>
              <a:off x="14927140" y="268780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48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CuadroTexto 92">
              <a:extLst>
                <a:ext uri="{FF2B5EF4-FFF2-40B4-BE49-F238E27FC236}">
                  <a16:creationId xmlns:a16="http://schemas.microsoft.com/office/drawing/2014/main" id="{3A4F3F6F-A199-49F9-AE67-BE2190D40DED}"/>
                </a:ext>
              </a:extLst>
            </xdr:cNvPr>
            <xdr:cNvSpPr txBox="1"/>
          </xdr:nvSpPr>
          <xdr:spPr>
            <a:xfrm>
              <a:off x="16825650" y="269548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93" name="CuadroTexto 92">
              <a:extLst>
                <a:ext uri="{FF2B5EF4-FFF2-40B4-BE49-F238E27FC236}">
                  <a16:creationId xmlns:a16="http://schemas.microsoft.com/office/drawing/2014/main" id="{3A4F3F6F-A199-49F9-AE67-BE2190D40DED}"/>
                </a:ext>
              </a:extLst>
            </xdr:cNvPr>
            <xdr:cNvSpPr txBox="1"/>
          </xdr:nvSpPr>
          <xdr:spPr>
            <a:xfrm>
              <a:off x="16825650" y="269548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54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CuadroTexto 93">
              <a:extLst>
                <a:ext uri="{FF2B5EF4-FFF2-40B4-BE49-F238E27FC236}">
                  <a16:creationId xmlns:a16="http://schemas.microsoft.com/office/drawing/2014/main" id="{033CB6AA-F700-43AF-8023-D79667A63291}"/>
                </a:ext>
              </a:extLst>
            </xdr:cNvPr>
            <xdr:cNvSpPr txBox="1"/>
          </xdr:nvSpPr>
          <xdr:spPr>
            <a:xfrm>
              <a:off x="14927140" y="32545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𝑀𝑒𝑡𝑟𝑜𝑠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94" name="CuadroTexto 93">
              <a:extLst>
                <a:ext uri="{FF2B5EF4-FFF2-40B4-BE49-F238E27FC236}">
                  <a16:creationId xmlns:a16="http://schemas.microsoft.com/office/drawing/2014/main" id="{033CB6AA-F700-43AF-8023-D79667A63291}"/>
                </a:ext>
              </a:extLst>
            </xdr:cNvPr>
            <xdr:cNvSpPr txBox="1"/>
          </xdr:nvSpPr>
          <xdr:spPr>
            <a:xfrm>
              <a:off x="14927140" y="32545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𝑀𝑒𝑡𝑟𝑜𝑠 𝑙𝑖𝑛𝑒𝑎𝑙𝑒𝑠 𝑐𝑜𝑛𝑠𝑡𝑟𝑢𝑖𝑑𝑜𝑠)/(𝐶𝑎𝑛𝑡𝑖𝑑𝑎𝑑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54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5" name="CuadroTexto 94">
              <a:extLst>
                <a:ext uri="{FF2B5EF4-FFF2-40B4-BE49-F238E27FC236}">
                  <a16:creationId xmlns:a16="http://schemas.microsoft.com/office/drawing/2014/main" id="{CBDF0535-173B-4FDF-A9B5-63B672D2C1BE}"/>
                </a:ext>
              </a:extLst>
            </xdr:cNvPr>
            <xdr:cNvSpPr txBox="1"/>
          </xdr:nvSpPr>
          <xdr:spPr>
            <a:xfrm>
              <a:off x="16825650" y="326222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95" name="CuadroTexto 94">
              <a:extLst>
                <a:ext uri="{FF2B5EF4-FFF2-40B4-BE49-F238E27FC236}">
                  <a16:creationId xmlns:a16="http://schemas.microsoft.com/office/drawing/2014/main" id="{CBDF0535-173B-4FDF-A9B5-63B672D2C1BE}"/>
                </a:ext>
              </a:extLst>
            </xdr:cNvPr>
            <xdr:cNvSpPr txBox="1"/>
          </xdr:nvSpPr>
          <xdr:spPr>
            <a:xfrm>
              <a:off x="16825650" y="326222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27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6" name="CuadroTexto 95">
              <a:extLst>
                <a:ext uri="{FF2B5EF4-FFF2-40B4-BE49-F238E27FC236}">
                  <a16:creationId xmlns:a16="http://schemas.microsoft.com/office/drawing/2014/main" id="{FCAEA7BE-4113-4024-B8A3-24C769334439}"/>
                </a:ext>
              </a:extLst>
            </xdr:cNvPr>
            <xdr:cNvSpPr txBox="1"/>
          </xdr:nvSpPr>
          <xdr:spPr>
            <a:xfrm>
              <a:off x="14927140" y="61421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96" name="CuadroTexto 95">
              <a:extLst>
                <a:ext uri="{FF2B5EF4-FFF2-40B4-BE49-F238E27FC236}">
                  <a16:creationId xmlns:a16="http://schemas.microsoft.com/office/drawing/2014/main" id="{FCAEA7BE-4113-4024-B8A3-24C769334439}"/>
                </a:ext>
              </a:extLst>
            </xdr:cNvPr>
            <xdr:cNvSpPr txBox="1"/>
          </xdr:nvSpPr>
          <xdr:spPr>
            <a:xfrm>
              <a:off x="14927140" y="61421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27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7" name="CuadroTexto 96">
              <a:extLst>
                <a:ext uri="{FF2B5EF4-FFF2-40B4-BE49-F238E27FC236}">
                  <a16:creationId xmlns:a16="http://schemas.microsoft.com/office/drawing/2014/main" id="{4C5F44A4-5D3A-40D7-940E-618DAE1339FE}"/>
                </a:ext>
              </a:extLst>
            </xdr:cNvPr>
            <xdr:cNvSpPr txBox="1"/>
          </xdr:nvSpPr>
          <xdr:spPr>
            <a:xfrm>
              <a:off x="16825650" y="62189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97" name="CuadroTexto 96">
              <a:extLst>
                <a:ext uri="{FF2B5EF4-FFF2-40B4-BE49-F238E27FC236}">
                  <a16:creationId xmlns:a16="http://schemas.microsoft.com/office/drawing/2014/main" id="{4C5F44A4-5D3A-40D7-940E-618DAE1339FE}"/>
                </a:ext>
              </a:extLst>
            </xdr:cNvPr>
            <xdr:cNvSpPr txBox="1"/>
          </xdr:nvSpPr>
          <xdr:spPr>
            <a:xfrm>
              <a:off x="16825650" y="62189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28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8" name="CuadroTexto 97">
              <a:extLst>
                <a:ext uri="{FF2B5EF4-FFF2-40B4-BE49-F238E27FC236}">
                  <a16:creationId xmlns:a16="http://schemas.microsoft.com/office/drawing/2014/main" id="{1AEB7119-E8BD-4D97-8F3C-B51F138D9949}"/>
                </a:ext>
              </a:extLst>
            </xdr:cNvPr>
            <xdr:cNvSpPr txBox="1"/>
          </xdr:nvSpPr>
          <xdr:spPr>
            <a:xfrm>
              <a:off x="14927140" y="71708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98" name="CuadroTexto 97">
              <a:extLst>
                <a:ext uri="{FF2B5EF4-FFF2-40B4-BE49-F238E27FC236}">
                  <a16:creationId xmlns:a16="http://schemas.microsoft.com/office/drawing/2014/main" id="{1AEB7119-E8BD-4D97-8F3C-B51F138D9949}"/>
                </a:ext>
              </a:extLst>
            </xdr:cNvPr>
            <xdr:cNvSpPr txBox="1"/>
          </xdr:nvSpPr>
          <xdr:spPr>
            <a:xfrm>
              <a:off x="14927140" y="71708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28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" name="CuadroTexto 98">
              <a:extLst>
                <a:ext uri="{FF2B5EF4-FFF2-40B4-BE49-F238E27FC236}">
                  <a16:creationId xmlns:a16="http://schemas.microsoft.com/office/drawing/2014/main" id="{9AA08225-E872-41AC-81E7-5405F4A92B89}"/>
                </a:ext>
              </a:extLst>
            </xdr:cNvPr>
            <xdr:cNvSpPr txBox="1"/>
          </xdr:nvSpPr>
          <xdr:spPr>
            <a:xfrm>
              <a:off x="16825650" y="72476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99" name="CuadroTexto 98">
              <a:extLst>
                <a:ext uri="{FF2B5EF4-FFF2-40B4-BE49-F238E27FC236}">
                  <a16:creationId xmlns:a16="http://schemas.microsoft.com/office/drawing/2014/main" id="{9AA08225-E872-41AC-81E7-5405F4A92B89}"/>
                </a:ext>
              </a:extLst>
            </xdr:cNvPr>
            <xdr:cNvSpPr txBox="1"/>
          </xdr:nvSpPr>
          <xdr:spPr>
            <a:xfrm>
              <a:off x="16825650" y="72476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29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69295114-AE37-4C94-A479-E334B65174CC}"/>
                </a:ext>
              </a:extLst>
            </xdr:cNvPr>
            <xdr:cNvSpPr txBox="1"/>
          </xdr:nvSpPr>
          <xdr:spPr>
            <a:xfrm>
              <a:off x="14927140" y="8085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00" name="CuadroTexto 99">
              <a:extLst>
                <a:ext uri="{FF2B5EF4-FFF2-40B4-BE49-F238E27FC236}">
                  <a16:creationId xmlns:a16="http://schemas.microsoft.com/office/drawing/2014/main" id="{69295114-AE37-4C94-A479-E334B65174CC}"/>
                </a:ext>
              </a:extLst>
            </xdr:cNvPr>
            <xdr:cNvSpPr txBox="1"/>
          </xdr:nvSpPr>
          <xdr:spPr>
            <a:xfrm>
              <a:off x="14927140" y="8085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29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1" name="CuadroTexto 100">
              <a:extLst>
                <a:ext uri="{FF2B5EF4-FFF2-40B4-BE49-F238E27FC236}">
                  <a16:creationId xmlns:a16="http://schemas.microsoft.com/office/drawing/2014/main" id="{578B98D2-4E3C-424F-8D69-E0B71B63654D}"/>
                </a:ext>
              </a:extLst>
            </xdr:cNvPr>
            <xdr:cNvSpPr txBox="1"/>
          </xdr:nvSpPr>
          <xdr:spPr>
            <a:xfrm>
              <a:off x="16825650" y="8162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01" name="CuadroTexto 100">
              <a:extLst>
                <a:ext uri="{FF2B5EF4-FFF2-40B4-BE49-F238E27FC236}">
                  <a16:creationId xmlns:a16="http://schemas.microsoft.com/office/drawing/2014/main" id="{578B98D2-4E3C-424F-8D69-E0B71B63654D}"/>
                </a:ext>
              </a:extLst>
            </xdr:cNvPr>
            <xdr:cNvSpPr txBox="1"/>
          </xdr:nvSpPr>
          <xdr:spPr>
            <a:xfrm>
              <a:off x="16825650" y="8162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37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" name="CuadroTexto 101">
              <a:extLst>
                <a:ext uri="{FF2B5EF4-FFF2-40B4-BE49-F238E27FC236}">
                  <a16:creationId xmlns:a16="http://schemas.microsoft.com/office/drawing/2014/main" id="{A8D036F2-4CD9-48A7-9D18-460DC5DD1625}"/>
                </a:ext>
              </a:extLst>
            </xdr:cNvPr>
            <xdr:cNvSpPr txBox="1"/>
          </xdr:nvSpPr>
          <xdr:spPr>
            <a:xfrm>
              <a:off x="14927140" y="166291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02" name="CuadroTexto 101">
              <a:extLst>
                <a:ext uri="{FF2B5EF4-FFF2-40B4-BE49-F238E27FC236}">
                  <a16:creationId xmlns:a16="http://schemas.microsoft.com/office/drawing/2014/main" id="{A8D036F2-4CD9-48A7-9D18-460DC5DD1625}"/>
                </a:ext>
              </a:extLst>
            </xdr:cNvPr>
            <xdr:cNvSpPr txBox="1"/>
          </xdr:nvSpPr>
          <xdr:spPr>
            <a:xfrm>
              <a:off x="14927140" y="166291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37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3" name="CuadroTexto 102">
              <a:extLst>
                <a:ext uri="{FF2B5EF4-FFF2-40B4-BE49-F238E27FC236}">
                  <a16:creationId xmlns:a16="http://schemas.microsoft.com/office/drawing/2014/main" id="{3B55716C-F2EC-4031-B556-457B0D67046A}"/>
                </a:ext>
              </a:extLst>
            </xdr:cNvPr>
            <xdr:cNvSpPr txBox="1"/>
          </xdr:nvSpPr>
          <xdr:spPr>
            <a:xfrm>
              <a:off x="16825650" y="167059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03" name="CuadroTexto 102">
              <a:extLst>
                <a:ext uri="{FF2B5EF4-FFF2-40B4-BE49-F238E27FC236}">
                  <a16:creationId xmlns:a16="http://schemas.microsoft.com/office/drawing/2014/main" id="{3B55716C-F2EC-4031-B556-457B0D67046A}"/>
                </a:ext>
              </a:extLst>
            </xdr:cNvPr>
            <xdr:cNvSpPr txBox="1"/>
          </xdr:nvSpPr>
          <xdr:spPr>
            <a:xfrm>
              <a:off x="16825650" y="167059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4" name="CuadroTexto 103">
              <a:extLst>
                <a:ext uri="{FF2B5EF4-FFF2-40B4-BE49-F238E27FC236}">
                  <a16:creationId xmlns:a16="http://schemas.microsoft.com/office/drawing/2014/main" id="{482C7200-2EB3-46B5-AA24-66F51C9E318E}"/>
                </a:ext>
              </a:extLst>
            </xdr:cNvPr>
            <xdr:cNvSpPr txBox="1"/>
          </xdr:nvSpPr>
          <xdr:spPr>
            <a:xfrm>
              <a:off x="14927140" y="198105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04" name="CuadroTexto 103">
              <a:extLst>
                <a:ext uri="{FF2B5EF4-FFF2-40B4-BE49-F238E27FC236}">
                  <a16:creationId xmlns:a16="http://schemas.microsoft.com/office/drawing/2014/main" id="{482C7200-2EB3-46B5-AA24-66F51C9E318E}"/>
                </a:ext>
              </a:extLst>
            </xdr:cNvPr>
            <xdr:cNvSpPr txBox="1"/>
          </xdr:nvSpPr>
          <xdr:spPr>
            <a:xfrm>
              <a:off x="14927140" y="198105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40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5" name="CuadroTexto 104">
              <a:extLst>
                <a:ext uri="{FF2B5EF4-FFF2-40B4-BE49-F238E27FC236}">
                  <a16:creationId xmlns:a16="http://schemas.microsoft.com/office/drawing/2014/main" id="{DAC65507-DBD7-406C-A2F5-15862CD2D468}"/>
                </a:ext>
              </a:extLst>
            </xdr:cNvPr>
            <xdr:cNvSpPr txBox="1"/>
          </xdr:nvSpPr>
          <xdr:spPr>
            <a:xfrm>
              <a:off x="16825650" y="198872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05" name="CuadroTexto 104">
              <a:extLst>
                <a:ext uri="{FF2B5EF4-FFF2-40B4-BE49-F238E27FC236}">
                  <a16:creationId xmlns:a16="http://schemas.microsoft.com/office/drawing/2014/main" id="{DAC65507-DBD7-406C-A2F5-15862CD2D468}"/>
                </a:ext>
              </a:extLst>
            </xdr:cNvPr>
            <xdr:cNvSpPr txBox="1"/>
          </xdr:nvSpPr>
          <xdr:spPr>
            <a:xfrm>
              <a:off x="16825650" y="198872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6" name="CuadroTexto 105">
              <a:extLst>
                <a:ext uri="{FF2B5EF4-FFF2-40B4-BE49-F238E27FC236}">
                  <a16:creationId xmlns:a16="http://schemas.microsoft.com/office/drawing/2014/main" id="{6B17ED8E-114C-451C-95D8-508EC356B3E1}"/>
                </a:ext>
              </a:extLst>
            </xdr:cNvPr>
            <xdr:cNvSpPr txBox="1"/>
          </xdr:nvSpPr>
          <xdr:spPr>
            <a:xfrm>
              <a:off x="14927140" y="224584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06" name="CuadroTexto 105">
              <a:extLst>
                <a:ext uri="{FF2B5EF4-FFF2-40B4-BE49-F238E27FC236}">
                  <a16:creationId xmlns:a16="http://schemas.microsoft.com/office/drawing/2014/main" id="{6B17ED8E-114C-451C-95D8-508EC356B3E1}"/>
                </a:ext>
              </a:extLst>
            </xdr:cNvPr>
            <xdr:cNvSpPr txBox="1"/>
          </xdr:nvSpPr>
          <xdr:spPr>
            <a:xfrm>
              <a:off x="14927140" y="224584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43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CuadroTexto 106">
              <a:extLst>
                <a:ext uri="{FF2B5EF4-FFF2-40B4-BE49-F238E27FC236}">
                  <a16:creationId xmlns:a16="http://schemas.microsoft.com/office/drawing/2014/main" id="{35C9293A-FA8B-46E0-9E3D-0A3D4767D4E6}"/>
                </a:ext>
              </a:extLst>
            </xdr:cNvPr>
            <xdr:cNvSpPr txBox="1"/>
          </xdr:nvSpPr>
          <xdr:spPr>
            <a:xfrm>
              <a:off x="16825650" y="225352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07" name="CuadroTexto 106">
              <a:extLst>
                <a:ext uri="{FF2B5EF4-FFF2-40B4-BE49-F238E27FC236}">
                  <a16:creationId xmlns:a16="http://schemas.microsoft.com/office/drawing/2014/main" id="{35C9293A-FA8B-46E0-9E3D-0A3D4767D4E6}"/>
                </a:ext>
              </a:extLst>
            </xdr:cNvPr>
            <xdr:cNvSpPr txBox="1"/>
          </xdr:nvSpPr>
          <xdr:spPr>
            <a:xfrm>
              <a:off x="16825650" y="225352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44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CuadroTexto 107">
              <a:extLst>
                <a:ext uri="{FF2B5EF4-FFF2-40B4-BE49-F238E27FC236}">
                  <a16:creationId xmlns:a16="http://schemas.microsoft.com/office/drawing/2014/main" id="{A60287C1-BD5D-4FDE-94B1-1A372D7381C4}"/>
                </a:ext>
              </a:extLst>
            </xdr:cNvPr>
            <xdr:cNvSpPr txBox="1"/>
          </xdr:nvSpPr>
          <xdr:spPr>
            <a:xfrm>
              <a:off x="14927140" y="23325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08" name="CuadroTexto 107">
              <a:extLst>
                <a:ext uri="{FF2B5EF4-FFF2-40B4-BE49-F238E27FC236}">
                  <a16:creationId xmlns:a16="http://schemas.microsoft.com/office/drawing/2014/main" id="{A60287C1-BD5D-4FDE-94B1-1A372D7381C4}"/>
                </a:ext>
              </a:extLst>
            </xdr:cNvPr>
            <xdr:cNvSpPr txBox="1"/>
          </xdr:nvSpPr>
          <xdr:spPr>
            <a:xfrm>
              <a:off x="14927140" y="233252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44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9" name="CuadroTexto 108">
              <a:extLst>
                <a:ext uri="{FF2B5EF4-FFF2-40B4-BE49-F238E27FC236}">
                  <a16:creationId xmlns:a16="http://schemas.microsoft.com/office/drawing/2014/main" id="{4DB4BC64-E794-4271-973F-004CED706548}"/>
                </a:ext>
              </a:extLst>
            </xdr:cNvPr>
            <xdr:cNvSpPr txBox="1"/>
          </xdr:nvSpPr>
          <xdr:spPr>
            <a:xfrm>
              <a:off x="16825650" y="23402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09" name="CuadroTexto 108">
              <a:extLst>
                <a:ext uri="{FF2B5EF4-FFF2-40B4-BE49-F238E27FC236}">
                  <a16:creationId xmlns:a16="http://schemas.microsoft.com/office/drawing/2014/main" id="{4DB4BC64-E794-4271-973F-004CED706548}"/>
                </a:ext>
              </a:extLst>
            </xdr:cNvPr>
            <xdr:cNvSpPr txBox="1"/>
          </xdr:nvSpPr>
          <xdr:spPr>
            <a:xfrm>
              <a:off x="16825650" y="2340202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47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0" name="CuadroTexto 109">
              <a:extLst>
                <a:ext uri="{FF2B5EF4-FFF2-40B4-BE49-F238E27FC236}">
                  <a16:creationId xmlns:a16="http://schemas.microsoft.com/office/drawing/2014/main" id="{B903AADD-104E-42E5-AAD5-9C857E617B73}"/>
                </a:ext>
              </a:extLst>
            </xdr:cNvPr>
            <xdr:cNvSpPr txBox="1"/>
          </xdr:nvSpPr>
          <xdr:spPr>
            <a:xfrm>
              <a:off x="14927140" y="259827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10" name="CuadroTexto 109">
              <a:extLst>
                <a:ext uri="{FF2B5EF4-FFF2-40B4-BE49-F238E27FC236}">
                  <a16:creationId xmlns:a16="http://schemas.microsoft.com/office/drawing/2014/main" id="{B903AADD-104E-42E5-AAD5-9C857E617B73}"/>
                </a:ext>
              </a:extLst>
            </xdr:cNvPr>
            <xdr:cNvSpPr txBox="1"/>
          </xdr:nvSpPr>
          <xdr:spPr>
            <a:xfrm>
              <a:off x="14927140" y="259827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47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CuadroTexto 110">
              <a:extLst>
                <a:ext uri="{FF2B5EF4-FFF2-40B4-BE49-F238E27FC236}">
                  <a16:creationId xmlns:a16="http://schemas.microsoft.com/office/drawing/2014/main" id="{3C21FB41-F54C-48DD-997C-4819DD45A0C7}"/>
                </a:ext>
              </a:extLst>
            </xdr:cNvPr>
            <xdr:cNvSpPr txBox="1"/>
          </xdr:nvSpPr>
          <xdr:spPr>
            <a:xfrm>
              <a:off x="16825650" y="260594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11" name="CuadroTexto 110">
              <a:extLst>
                <a:ext uri="{FF2B5EF4-FFF2-40B4-BE49-F238E27FC236}">
                  <a16:creationId xmlns:a16="http://schemas.microsoft.com/office/drawing/2014/main" id="{3C21FB41-F54C-48DD-997C-4819DD45A0C7}"/>
                </a:ext>
              </a:extLst>
            </xdr:cNvPr>
            <xdr:cNvSpPr txBox="1"/>
          </xdr:nvSpPr>
          <xdr:spPr>
            <a:xfrm>
              <a:off x="16825650" y="260594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49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CBA0C53-52AC-4D5D-A792-491C3C4A5B3E}"/>
                </a:ext>
              </a:extLst>
            </xdr:cNvPr>
            <xdr:cNvSpPr txBox="1"/>
          </xdr:nvSpPr>
          <xdr:spPr>
            <a:xfrm>
              <a:off x="14927140" y="277924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12" name="CuadroTexto 111">
              <a:extLst>
                <a:ext uri="{FF2B5EF4-FFF2-40B4-BE49-F238E27FC236}">
                  <a16:creationId xmlns:a16="http://schemas.microsoft.com/office/drawing/2014/main" id="{ECBA0C53-52AC-4D5D-A792-491C3C4A5B3E}"/>
                </a:ext>
              </a:extLst>
            </xdr:cNvPr>
            <xdr:cNvSpPr txBox="1"/>
          </xdr:nvSpPr>
          <xdr:spPr>
            <a:xfrm>
              <a:off x="14927140" y="277924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49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3" name="CuadroTexto 112">
              <a:extLst>
                <a:ext uri="{FF2B5EF4-FFF2-40B4-BE49-F238E27FC236}">
                  <a16:creationId xmlns:a16="http://schemas.microsoft.com/office/drawing/2014/main" id="{450BAFEC-5E69-4CD9-A850-B29CA5931CAF}"/>
                </a:ext>
              </a:extLst>
            </xdr:cNvPr>
            <xdr:cNvSpPr txBox="1"/>
          </xdr:nvSpPr>
          <xdr:spPr>
            <a:xfrm>
              <a:off x="16825650" y="278692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13" name="CuadroTexto 112">
              <a:extLst>
                <a:ext uri="{FF2B5EF4-FFF2-40B4-BE49-F238E27FC236}">
                  <a16:creationId xmlns:a16="http://schemas.microsoft.com/office/drawing/2014/main" id="{450BAFEC-5E69-4CD9-A850-B29CA5931CAF}"/>
                </a:ext>
              </a:extLst>
            </xdr:cNvPr>
            <xdr:cNvSpPr txBox="1"/>
          </xdr:nvSpPr>
          <xdr:spPr>
            <a:xfrm>
              <a:off x="16825650" y="278692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4" name="CuadroTexto 113">
              <a:extLst>
                <a:ext uri="{FF2B5EF4-FFF2-40B4-BE49-F238E27FC236}">
                  <a16:creationId xmlns:a16="http://schemas.microsoft.com/office/drawing/2014/main" id="{F693B140-6813-4EDA-8512-8A7D6DB29DEC}"/>
                </a:ext>
              </a:extLst>
            </xdr:cNvPr>
            <xdr:cNvSpPr txBox="1"/>
          </xdr:nvSpPr>
          <xdr:spPr>
            <a:xfrm>
              <a:off x="14927140" y="28640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14" name="CuadroTexto 113">
              <a:extLst>
                <a:ext uri="{FF2B5EF4-FFF2-40B4-BE49-F238E27FC236}">
                  <a16:creationId xmlns:a16="http://schemas.microsoft.com/office/drawing/2014/main" id="{F693B140-6813-4EDA-8512-8A7D6DB29DEC}"/>
                </a:ext>
              </a:extLst>
            </xdr:cNvPr>
            <xdr:cNvSpPr txBox="1"/>
          </xdr:nvSpPr>
          <xdr:spPr>
            <a:xfrm>
              <a:off x="14927140" y="28640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50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5" name="CuadroTexto 114">
              <a:extLst>
                <a:ext uri="{FF2B5EF4-FFF2-40B4-BE49-F238E27FC236}">
                  <a16:creationId xmlns:a16="http://schemas.microsoft.com/office/drawing/2014/main" id="{DDC39F47-E276-469F-894D-301AD02DF6D3}"/>
                </a:ext>
              </a:extLst>
            </xdr:cNvPr>
            <xdr:cNvSpPr txBox="1"/>
          </xdr:nvSpPr>
          <xdr:spPr>
            <a:xfrm>
              <a:off x="16825650" y="287169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15" name="CuadroTexto 114">
              <a:extLst>
                <a:ext uri="{FF2B5EF4-FFF2-40B4-BE49-F238E27FC236}">
                  <a16:creationId xmlns:a16="http://schemas.microsoft.com/office/drawing/2014/main" id="{DDC39F47-E276-469F-894D-301AD02DF6D3}"/>
                </a:ext>
              </a:extLst>
            </xdr:cNvPr>
            <xdr:cNvSpPr txBox="1"/>
          </xdr:nvSpPr>
          <xdr:spPr>
            <a:xfrm>
              <a:off x="16825650" y="287169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6" name="CuadroTexto 115">
              <a:extLst>
                <a:ext uri="{FF2B5EF4-FFF2-40B4-BE49-F238E27FC236}">
                  <a16:creationId xmlns:a16="http://schemas.microsoft.com/office/drawing/2014/main" id="{F1501295-DAB2-4705-A606-EA35BF197747}"/>
                </a:ext>
              </a:extLst>
            </xdr:cNvPr>
            <xdr:cNvSpPr txBox="1"/>
          </xdr:nvSpPr>
          <xdr:spPr>
            <a:xfrm>
              <a:off x="14927140" y="28640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16" name="CuadroTexto 115">
              <a:extLst>
                <a:ext uri="{FF2B5EF4-FFF2-40B4-BE49-F238E27FC236}">
                  <a16:creationId xmlns:a16="http://schemas.microsoft.com/office/drawing/2014/main" id="{F1501295-DAB2-4705-A606-EA35BF197747}"/>
                </a:ext>
              </a:extLst>
            </xdr:cNvPr>
            <xdr:cNvSpPr txBox="1"/>
          </xdr:nvSpPr>
          <xdr:spPr>
            <a:xfrm>
              <a:off x="14927140" y="2864021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50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7" name="CuadroTexto 116">
              <a:extLst>
                <a:ext uri="{FF2B5EF4-FFF2-40B4-BE49-F238E27FC236}">
                  <a16:creationId xmlns:a16="http://schemas.microsoft.com/office/drawing/2014/main" id="{FCC990D3-776A-4210-8470-65A792E209D3}"/>
                </a:ext>
              </a:extLst>
            </xdr:cNvPr>
            <xdr:cNvSpPr txBox="1"/>
          </xdr:nvSpPr>
          <xdr:spPr>
            <a:xfrm>
              <a:off x="16825650" y="287169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17" name="CuadroTexto 116">
              <a:extLst>
                <a:ext uri="{FF2B5EF4-FFF2-40B4-BE49-F238E27FC236}">
                  <a16:creationId xmlns:a16="http://schemas.microsoft.com/office/drawing/2014/main" id="{FCC990D3-776A-4210-8470-65A792E209D3}"/>
                </a:ext>
              </a:extLst>
            </xdr:cNvPr>
            <xdr:cNvSpPr txBox="1"/>
          </xdr:nvSpPr>
          <xdr:spPr>
            <a:xfrm>
              <a:off x="16825650" y="2871697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51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8" name="CuadroTexto 117">
              <a:extLst>
                <a:ext uri="{FF2B5EF4-FFF2-40B4-BE49-F238E27FC236}">
                  <a16:creationId xmlns:a16="http://schemas.microsoft.com/office/drawing/2014/main" id="{2B6803AC-32ED-4F6D-B1DB-5D15962143D1}"/>
                </a:ext>
              </a:extLst>
            </xdr:cNvPr>
            <xdr:cNvSpPr txBox="1"/>
          </xdr:nvSpPr>
          <xdr:spPr>
            <a:xfrm>
              <a:off x="14927140" y="29640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18" name="CuadroTexto 117">
              <a:extLst>
                <a:ext uri="{FF2B5EF4-FFF2-40B4-BE49-F238E27FC236}">
                  <a16:creationId xmlns:a16="http://schemas.microsoft.com/office/drawing/2014/main" id="{2B6803AC-32ED-4F6D-B1DB-5D15962143D1}"/>
                </a:ext>
              </a:extLst>
            </xdr:cNvPr>
            <xdr:cNvSpPr txBox="1"/>
          </xdr:nvSpPr>
          <xdr:spPr>
            <a:xfrm>
              <a:off x="14927140" y="29640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51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9" name="CuadroTexto 118">
              <a:extLst>
                <a:ext uri="{FF2B5EF4-FFF2-40B4-BE49-F238E27FC236}">
                  <a16:creationId xmlns:a16="http://schemas.microsoft.com/office/drawing/2014/main" id="{B457FDC5-52D5-4AAA-B37A-4EE66497F719}"/>
                </a:ext>
              </a:extLst>
            </xdr:cNvPr>
            <xdr:cNvSpPr txBox="1"/>
          </xdr:nvSpPr>
          <xdr:spPr>
            <a:xfrm>
              <a:off x="16825650" y="29717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19" name="CuadroTexto 118">
              <a:extLst>
                <a:ext uri="{FF2B5EF4-FFF2-40B4-BE49-F238E27FC236}">
                  <a16:creationId xmlns:a16="http://schemas.microsoft.com/office/drawing/2014/main" id="{B457FDC5-52D5-4AAA-B37A-4EE66497F719}"/>
                </a:ext>
              </a:extLst>
            </xdr:cNvPr>
            <xdr:cNvSpPr txBox="1"/>
          </xdr:nvSpPr>
          <xdr:spPr>
            <a:xfrm>
              <a:off x="16825650" y="29717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51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0" name="CuadroTexto 119">
              <a:extLst>
                <a:ext uri="{FF2B5EF4-FFF2-40B4-BE49-F238E27FC236}">
                  <a16:creationId xmlns:a16="http://schemas.microsoft.com/office/drawing/2014/main" id="{9615B807-1821-4E09-8108-24D8DE371BFD}"/>
                </a:ext>
              </a:extLst>
            </xdr:cNvPr>
            <xdr:cNvSpPr txBox="1"/>
          </xdr:nvSpPr>
          <xdr:spPr>
            <a:xfrm>
              <a:off x="14927140" y="29640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0" name="CuadroTexto 119">
              <a:extLst>
                <a:ext uri="{FF2B5EF4-FFF2-40B4-BE49-F238E27FC236}">
                  <a16:creationId xmlns:a16="http://schemas.microsoft.com/office/drawing/2014/main" id="{9615B807-1821-4E09-8108-24D8DE371BFD}"/>
                </a:ext>
              </a:extLst>
            </xdr:cNvPr>
            <xdr:cNvSpPr txBox="1"/>
          </xdr:nvSpPr>
          <xdr:spPr>
            <a:xfrm>
              <a:off x="14927140" y="296403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51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1" name="CuadroTexto 120">
              <a:extLst>
                <a:ext uri="{FF2B5EF4-FFF2-40B4-BE49-F238E27FC236}">
                  <a16:creationId xmlns:a16="http://schemas.microsoft.com/office/drawing/2014/main" id="{AA37B02E-6127-4F82-A175-C0675BE8DC5D}"/>
                </a:ext>
              </a:extLst>
            </xdr:cNvPr>
            <xdr:cNvSpPr txBox="1"/>
          </xdr:nvSpPr>
          <xdr:spPr>
            <a:xfrm>
              <a:off x="16825650" y="29717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21" name="CuadroTexto 120">
              <a:extLst>
                <a:ext uri="{FF2B5EF4-FFF2-40B4-BE49-F238E27FC236}">
                  <a16:creationId xmlns:a16="http://schemas.microsoft.com/office/drawing/2014/main" id="{AA37B02E-6127-4F82-A175-C0675BE8DC5D}"/>
                </a:ext>
              </a:extLst>
            </xdr:cNvPr>
            <xdr:cNvSpPr txBox="1"/>
          </xdr:nvSpPr>
          <xdr:spPr>
            <a:xfrm>
              <a:off x="16825650" y="297170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52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2" name="CuadroTexto 121">
              <a:extLst>
                <a:ext uri="{FF2B5EF4-FFF2-40B4-BE49-F238E27FC236}">
                  <a16:creationId xmlns:a16="http://schemas.microsoft.com/office/drawing/2014/main" id="{C948B92C-AD60-4618-93AD-5477525ACDC2}"/>
                </a:ext>
              </a:extLst>
            </xdr:cNvPr>
            <xdr:cNvSpPr txBox="1"/>
          </xdr:nvSpPr>
          <xdr:spPr>
            <a:xfrm>
              <a:off x="14927140" y="306118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2" name="CuadroTexto 121">
              <a:extLst>
                <a:ext uri="{FF2B5EF4-FFF2-40B4-BE49-F238E27FC236}">
                  <a16:creationId xmlns:a16="http://schemas.microsoft.com/office/drawing/2014/main" id="{C948B92C-AD60-4618-93AD-5477525ACDC2}"/>
                </a:ext>
              </a:extLst>
            </xdr:cNvPr>
            <xdr:cNvSpPr txBox="1"/>
          </xdr:nvSpPr>
          <xdr:spPr>
            <a:xfrm>
              <a:off x="14927140" y="306118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52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CuadroTexto 122">
              <a:extLst>
                <a:ext uri="{FF2B5EF4-FFF2-40B4-BE49-F238E27FC236}">
                  <a16:creationId xmlns:a16="http://schemas.microsoft.com/office/drawing/2014/main" id="{DC570933-6691-48F4-8CB7-E86487554CF2}"/>
                </a:ext>
              </a:extLst>
            </xdr:cNvPr>
            <xdr:cNvSpPr txBox="1"/>
          </xdr:nvSpPr>
          <xdr:spPr>
            <a:xfrm>
              <a:off x="16825650" y="306886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23" name="CuadroTexto 122">
              <a:extLst>
                <a:ext uri="{FF2B5EF4-FFF2-40B4-BE49-F238E27FC236}">
                  <a16:creationId xmlns:a16="http://schemas.microsoft.com/office/drawing/2014/main" id="{DC570933-6691-48F4-8CB7-E86487554CF2}"/>
                </a:ext>
              </a:extLst>
            </xdr:cNvPr>
            <xdr:cNvSpPr txBox="1"/>
          </xdr:nvSpPr>
          <xdr:spPr>
            <a:xfrm>
              <a:off x="16825650" y="306886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52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4" name="CuadroTexto 123">
              <a:extLst>
                <a:ext uri="{FF2B5EF4-FFF2-40B4-BE49-F238E27FC236}">
                  <a16:creationId xmlns:a16="http://schemas.microsoft.com/office/drawing/2014/main" id="{FC89AC9D-CCC9-43A4-8CA0-190FE2132CD8}"/>
                </a:ext>
              </a:extLst>
            </xdr:cNvPr>
            <xdr:cNvSpPr txBox="1"/>
          </xdr:nvSpPr>
          <xdr:spPr>
            <a:xfrm>
              <a:off x="14927140" y="306118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4" name="CuadroTexto 123">
              <a:extLst>
                <a:ext uri="{FF2B5EF4-FFF2-40B4-BE49-F238E27FC236}">
                  <a16:creationId xmlns:a16="http://schemas.microsoft.com/office/drawing/2014/main" id="{FC89AC9D-CCC9-43A4-8CA0-190FE2132CD8}"/>
                </a:ext>
              </a:extLst>
            </xdr:cNvPr>
            <xdr:cNvSpPr txBox="1"/>
          </xdr:nvSpPr>
          <xdr:spPr>
            <a:xfrm>
              <a:off x="14927140" y="306118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52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5" name="CuadroTexto 124">
              <a:extLst>
                <a:ext uri="{FF2B5EF4-FFF2-40B4-BE49-F238E27FC236}">
                  <a16:creationId xmlns:a16="http://schemas.microsoft.com/office/drawing/2014/main" id="{3B1C611C-442D-4273-9C73-4687D726B485}"/>
                </a:ext>
              </a:extLst>
            </xdr:cNvPr>
            <xdr:cNvSpPr txBox="1"/>
          </xdr:nvSpPr>
          <xdr:spPr>
            <a:xfrm>
              <a:off x="16825650" y="306886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25" name="CuadroTexto 124">
              <a:extLst>
                <a:ext uri="{FF2B5EF4-FFF2-40B4-BE49-F238E27FC236}">
                  <a16:creationId xmlns:a16="http://schemas.microsoft.com/office/drawing/2014/main" id="{3B1C611C-442D-4273-9C73-4687D726B485}"/>
                </a:ext>
              </a:extLst>
            </xdr:cNvPr>
            <xdr:cNvSpPr txBox="1"/>
          </xdr:nvSpPr>
          <xdr:spPr>
            <a:xfrm>
              <a:off x="16825650" y="3068864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6" name="CuadroTexto 125">
              <a:extLst>
                <a:ext uri="{FF2B5EF4-FFF2-40B4-BE49-F238E27FC236}">
                  <a16:creationId xmlns:a16="http://schemas.microsoft.com/office/drawing/2014/main" id="{8FEACF2E-9A1D-41C6-8EAE-503409E3D6EE}"/>
                </a:ext>
              </a:extLst>
            </xdr:cNvPr>
            <xdr:cNvSpPr txBox="1"/>
          </xdr:nvSpPr>
          <xdr:spPr>
            <a:xfrm>
              <a:off x="14927140" y="31583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6" name="CuadroTexto 125">
              <a:extLst>
                <a:ext uri="{FF2B5EF4-FFF2-40B4-BE49-F238E27FC236}">
                  <a16:creationId xmlns:a16="http://schemas.microsoft.com/office/drawing/2014/main" id="{8FEACF2E-9A1D-41C6-8EAE-503409E3D6EE}"/>
                </a:ext>
              </a:extLst>
            </xdr:cNvPr>
            <xdr:cNvSpPr txBox="1"/>
          </xdr:nvSpPr>
          <xdr:spPr>
            <a:xfrm>
              <a:off x="14927140" y="31583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53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CuadroTexto 126">
              <a:extLst>
                <a:ext uri="{FF2B5EF4-FFF2-40B4-BE49-F238E27FC236}">
                  <a16:creationId xmlns:a16="http://schemas.microsoft.com/office/drawing/2014/main" id="{24A56C74-D8AE-4B0A-A877-B8712E678AEC}"/>
                </a:ext>
              </a:extLst>
            </xdr:cNvPr>
            <xdr:cNvSpPr txBox="1"/>
          </xdr:nvSpPr>
          <xdr:spPr>
            <a:xfrm>
              <a:off x="16825650" y="316601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27" name="CuadroTexto 126">
              <a:extLst>
                <a:ext uri="{FF2B5EF4-FFF2-40B4-BE49-F238E27FC236}">
                  <a16:creationId xmlns:a16="http://schemas.microsoft.com/office/drawing/2014/main" id="{24A56C74-D8AE-4B0A-A877-B8712E678AEC}"/>
                </a:ext>
              </a:extLst>
            </xdr:cNvPr>
            <xdr:cNvSpPr txBox="1"/>
          </xdr:nvSpPr>
          <xdr:spPr>
            <a:xfrm>
              <a:off x="16825650" y="316601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8" name="CuadroTexto 127">
              <a:extLst>
                <a:ext uri="{FF2B5EF4-FFF2-40B4-BE49-F238E27FC236}">
                  <a16:creationId xmlns:a16="http://schemas.microsoft.com/office/drawing/2014/main" id="{D7D518AF-176A-4B53-AD19-00D00F1C6F06}"/>
                </a:ext>
              </a:extLst>
            </xdr:cNvPr>
            <xdr:cNvSpPr txBox="1"/>
          </xdr:nvSpPr>
          <xdr:spPr>
            <a:xfrm>
              <a:off x="14927140" y="31583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𝐾𝑖𝑙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𝐶𝑎𝑛𝑡𝑖𝑑𝑎𝑑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𝑘𝑖𝑙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28" name="CuadroTexto 127">
              <a:extLst>
                <a:ext uri="{FF2B5EF4-FFF2-40B4-BE49-F238E27FC236}">
                  <a16:creationId xmlns:a16="http://schemas.microsoft.com/office/drawing/2014/main" id="{D7D518AF-176A-4B53-AD19-00D00F1C6F06}"/>
                </a:ext>
              </a:extLst>
            </xdr:cNvPr>
            <xdr:cNvSpPr txBox="1"/>
          </xdr:nvSpPr>
          <xdr:spPr>
            <a:xfrm>
              <a:off x="14927140" y="315834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𝐾𝑖𝑙ó𝑚𝑒𝑡𝑟𝑜𝑠 𝑐𝑜𝑛𝑠𝑡𝑟𝑢𝑖𝑑𝑜𝑠)/(𝐶𝑎𝑛𝑡𝑖𝑑𝑎𝑑 𝑑𝑒 𝑘𝑖𝑙ó𝑚𝑒𝑡𝑟𝑜𝑠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2309550</xdr:colOff>
      <xdr:row>53</xdr:row>
      <xdr:rowOff>608698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CuadroTexto 128">
              <a:extLst>
                <a:ext uri="{FF2B5EF4-FFF2-40B4-BE49-F238E27FC236}">
                  <a16:creationId xmlns:a16="http://schemas.microsoft.com/office/drawing/2014/main" id="{22A76FDA-0C8D-4EE4-8D78-7D4C32D22801}"/>
                </a:ext>
              </a:extLst>
            </xdr:cNvPr>
            <xdr:cNvSpPr txBox="1"/>
          </xdr:nvSpPr>
          <xdr:spPr>
            <a:xfrm>
              <a:off x="16825650" y="316601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29" name="CuadroTexto 128">
              <a:extLst>
                <a:ext uri="{FF2B5EF4-FFF2-40B4-BE49-F238E27FC236}">
                  <a16:creationId xmlns:a16="http://schemas.microsoft.com/office/drawing/2014/main" id="{22A76FDA-0C8D-4EE4-8D78-7D4C32D22801}"/>
                </a:ext>
              </a:extLst>
            </xdr:cNvPr>
            <xdr:cNvSpPr txBox="1"/>
          </xdr:nvSpPr>
          <xdr:spPr>
            <a:xfrm>
              <a:off x="16825650" y="3166019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55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CuadroTexto 129">
              <a:extLst>
                <a:ext uri="{FF2B5EF4-FFF2-40B4-BE49-F238E27FC236}">
                  <a16:creationId xmlns:a16="http://schemas.microsoft.com/office/drawing/2014/main" id="{3B4AF048-817E-45DD-8A20-A05D0782C85D}"/>
                </a:ext>
              </a:extLst>
            </xdr:cNvPr>
            <xdr:cNvSpPr txBox="1"/>
          </xdr:nvSpPr>
          <xdr:spPr>
            <a:xfrm>
              <a:off x="15527215" y="223691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30" name="CuadroTexto 129">
              <a:extLst>
                <a:ext uri="{FF2B5EF4-FFF2-40B4-BE49-F238E27FC236}">
                  <a16:creationId xmlns:a16="http://schemas.microsoft.com/office/drawing/2014/main" id="{3B4AF048-817E-45DD-8A20-A05D0782C85D}"/>
                </a:ext>
              </a:extLst>
            </xdr:cNvPr>
            <xdr:cNvSpPr txBox="1"/>
          </xdr:nvSpPr>
          <xdr:spPr>
            <a:xfrm>
              <a:off x="15527215" y="223691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55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CuadroTexto 130">
              <a:extLst>
                <a:ext uri="{FF2B5EF4-FFF2-40B4-BE49-F238E27FC236}">
                  <a16:creationId xmlns:a16="http://schemas.microsoft.com/office/drawing/2014/main" id="{EC86F98A-966A-4DB7-8B08-7E22BDF62A38}"/>
                </a:ext>
              </a:extLst>
            </xdr:cNvPr>
            <xdr:cNvSpPr txBox="1"/>
          </xdr:nvSpPr>
          <xdr:spPr>
            <a:xfrm>
              <a:off x="17240982" y="22848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1" name="CuadroTexto 130">
              <a:extLst>
                <a:ext uri="{FF2B5EF4-FFF2-40B4-BE49-F238E27FC236}">
                  <a16:creationId xmlns:a16="http://schemas.microsoft.com/office/drawing/2014/main" id="{EC86F98A-966A-4DB7-8B08-7E22BDF62A38}"/>
                </a:ext>
              </a:extLst>
            </xdr:cNvPr>
            <xdr:cNvSpPr txBox="1"/>
          </xdr:nvSpPr>
          <xdr:spPr>
            <a:xfrm>
              <a:off x="17240982" y="22848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56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CuadroTexto 131">
              <a:extLst>
                <a:ext uri="{FF2B5EF4-FFF2-40B4-BE49-F238E27FC236}">
                  <a16:creationId xmlns:a16="http://schemas.microsoft.com/office/drawing/2014/main" id="{3B54D12B-FCE3-4288-8FE5-806BC8A54F04}"/>
                </a:ext>
              </a:extLst>
            </xdr:cNvPr>
            <xdr:cNvSpPr txBox="1"/>
          </xdr:nvSpPr>
          <xdr:spPr>
            <a:xfrm>
              <a:off x="15527215" y="32084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32" name="CuadroTexto 131">
              <a:extLst>
                <a:ext uri="{FF2B5EF4-FFF2-40B4-BE49-F238E27FC236}">
                  <a16:creationId xmlns:a16="http://schemas.microsoft.com/office/drawing/2014/main" id="{3B54D12B-FCE3-4288-8FE5-806BC8A54F04}"/>
                </a:ext>
              </a:extLst>
            </xdr:cNvPr>
            <xdr:cNvSpPr txBox="1"/>
          </xdr:nvSpPr>
          <xdr:spPr>
            <a:xfrm>
              <a:off x="15527215" y="32084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56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CuadroTexto 132">
              <a:extLst>
                <a:ext uri="{FF2B5EF4-FFF2-40B4-BE49-F238E27FC236}">
                  <a16:creationId xmlns:a16="http://schemas.microsoft.com/office/drawing/2014/main" id="{1545AEFD-75D9-4461-A293-34B6564E697A}"/>
                </a:ext>
              </a:extLst>
            </xdr:cNvPr>
            <xdr:cNvSpPr txBox="1"/>
          </xdr:nvSpPr>
          <xdr:spPr>
            <a:xfrm>
              <a:off x="17240982" y="32564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3" name="CuadroTexto 132">
              <a:extLst>
                <a:ext uri="{FF2B5EF4-FFF2-40B4-BE49-F238E27FC236}">
                  <a16:creationId xmlns:a16="http://schemas.microsoft.com/office/drawing/2014/main" id="{1545AEFD-75D9-4461-A293-34B6564E697A}"/>
                </a:ext>
              </a:extLst>
            </xdr:cNvPr>
            <xdr:cNvSpPr txBox="1"/>
          </xdr:nvSpPr>
          <xdr:spPr>
            <a:xfrm>
              <a:off x="17240982" y="32564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389874</xdr:colOff>
      <xdr:row>57</xdr:row>
      <xdr:rowOff>563685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4" name="CuadroTexto 133">
              <a:extLst>
                <a:ext uri="{FF2B5EF4-FFF2-40B4-BE49-F238E27FC236}">
                  <a16:creationId xmlns:a16="http://schemas.microsoft.com/office/drawing/2014/main" id="{10E801A5-2BA9-4BA0-84E7-95F7F4B4D5C8}"/>
                </a:ext>
              </a:extLst>
            </xdr:cNvPr>
            <xdr:cNvSpPr txBox="1"/>
          </xdr:nvSpPr>
          <xdr:spPr>
            <a:xfrm>
              <a:off x="15506049" y="42974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34" name="CuadroTexto 133">
              <a:extLst>
                <a:ext uri="{FF2B5EF4-FFF2-40B4-BE49-F238E27FC236}">
                  <a16:creationId xmlns:a16="http://schemas.microsoft.com/office/drawing/2014/main" id="{10E801A5-2BA9-4BA0-84E7-95F7F4B4D5C8}"/>
                </a:ext>
              </a:extLst>
            </xdr:cNvPr>
            <xdr:cNvSpPr txBox="1"/>
          </xdr:nvSpPr>
          <xdr:spPr>
            <a:xfrm>
              <a:off x="15506049" y="42974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57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5" name="CuadroTexto 134">
              <a:extLst>
                <a:ext uri="{FF2B5EF4-FFF2-40B4-BE49-F238E27FC236}">
                  <a16:creationId xmlns:a16="http://schemas.microsoft.com/office/drawing/2014/main" id="{8DE9AB70-F6F4-4BFB-ABD7-F7531FB5EC28}"/>
                </a:ext>
              </a:extLst>
            </xdr:cNvPr>
            <xdr:cNvSpPr txBox="1"/>
          </xdr:nvSpPr>
          <xdr:spPr>
            <a:xfrm>
              <a:off x="17240982" y="43137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5" name="CuadroTexto 134">
              <a:extLst>
                <a:ext uri="{FF2B5EF4-FFF2-40B4-BE49-F238E27FC236}">
                  <a16:creationId xmlns:a16="http://schemas.microsoft.com/office/drawing/2014/main" id="{8DE9AB70-F6F4-4BFB-ABD7-F7531FB5EC28}"/>
                </a:ext>
              </a:extLst>
            </xdr:cNvPr>
            <xdr:cNvSpPr txBox="1"/>
          </xdr:nvSpPr>
          <xdr:spPr>
            <a:xfrm>
              <a:off x="17240982" y="43137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60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6" name="CuadroTexto 135">
              <a:extLst>
                <a:ext uri="{FF2B5EF4-FFF2-40B4-BE49-F238E27FC236}">
                  <a16:creationId xmlns:a16="http://schemas.microsoft.com/office/drawing/2014/main" id="{FF3EAAEA-99A4-4BAF-B30B-7BAEB7087A8F}"/>
                </a:ext>
              </a:extLst>
            </xdr:cNvPr>
            <xdr:cNvSpPr txBox="1"/>
          </xdr:nvSpPr>
          <xdr:spPr>
            <a:xfrm>
              <a:off x="15527215" y="731373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36" name="CuadroTexto 135">
              <a:extLst>
                <a:ext uri="{FF2B5EF4-FFF2-40B4-BE49-F238E27FC236}">
                  <a16:creationId xmlns:a16="http://schemas.microsoft.com/office/drawing/2014/main" id="{FF3EAAEA-99A4-4BAF-B30B-7BAEB7087A8F}"/>
                </a:ext>
              </a:extLst>
            </xdr:cNvPr>
            <xdr:cNvSpPr txBox="1"/>
          </xdr:nvSpPr>
          <xdr:spPr>
            <a:xfrm>
              <a:off x="15527215" y="731373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60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7" name="CuadroTexto 136">
              <a:extLst>
                <a:ext uri="{FF2B5EF4-FFF2-40B4-BE49-F238E27FC236}">
                  <a16:creationId xmlns:a16="http://schemas.microsoft.com/office/drawing/2014/main" id="{6F68655B-D261-4A86-ACD9-2F2D5BB423E1}"/>
                </a:ext>
              </a:extLst>
            </xdr:cNvPr>
            <xdr:cNvSpPr txBox="1"/>
          </xdr:nvSpPr>
          <xdr:spPr>
            <a:xfrm>
              <a:off x="17240982" y="73617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7" name="CuadroTexto 136">
              <a:extLst>
                <a:ext uri="{FF2B5EF4-FFF2-40B4-BE49-F238E27FC236}">
                  <a16:creationId xmlns:a16="http://schemas.microsoft.com/office/drawing/2014/main" id="{6F68655B-D261-4A86-ACD9-2F2D5BB423E1}"/>
                </a:ext>
              </a:extLst>
            </xdr:cNvPr>
            <xdr:cNvSpPr txBox="1"/>
          </xdr:nvSpPr>
          <xdr:spPr>
            <a:xfrm>
              <a:off x="17240982" y="73617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61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8" name="CuadroTexto 137">
              <a:extLst>
                <a:ext uri="{FF2B5EF4-FFF2-40B4-BE49-F238E27FC236}">
                  <a16:creationId xmlns:a16="http://schemas.microsoft.com/office/drawing/2014/main" id="{6912EA81-F625-407E-B103-0FDFE531107F}"/>
                </a:ext>
              </a:extLst>
            </xdr:cNvPr>
            <xdr:cNvSpPr txBox="1"/>
          </xdr:nvSpPr>
          <xdr:spPr>
            <a:xfrm>
              <a:off x="15527215" y="81995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38" name="CuadroTexto 137">
              <a:extLst>
                <a:ext uri="{FF2B5EF4-FFF2-40B4-BE49-F238E27FC236}">
                  <a16:creationId xmlns:a16="http://schemas.microsoft.com/office/drawing/2014/main" id="{6912EA81-F625-407E-B103-0FDFE531107F}"/>
                </a:ext>
              </a:extLst>
            </xdr:cNvPr>
            <xdr:cNvSpPr txBox="1"/>
          </xdr:nvSpPr>
          <xdr:spPr>
            <a:xfrm>
              <a:off x="15527215" y="81995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61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9" name="CuadroTexto 138">
              <a:extLst>
                <a:ext uri="{FF2B5EF4-FFF2-40B4-BE49-F238E27FC236}">
                  <a16:creationId xmlns:a16="http://schemas.microsoft.com/office/drawing/2014/main" id="{A99F9CC5-FF9A-4DFF-9288-6F72B1CF3613}"/>
                </a:ext>
              </a:extLst>
            </xdr:cNvPr>
            <xdr:cNvSpPr txBox="1"/>
          </xdr:nvSpPr>
          <xdr:spPr>
            <a:xfrm>
              <a:off x="17240982" y="82475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39" name="CuadroTexto 138">
              <a:extLst>
                <a:ext uri="{FF2B5EF4-FFF2-40B4-BE49-F238E27FC236}">
                  <a16:creationId xmlns:a16="http://schemas.microsoft.com/office/drawing/2014/main" id="{A99F9CC5-FF9A-4DFF-9288-6F72B1CF3613}"/>
                </a:ext>
              </a:extLst>
            </xdr:cNvPr>
            <xdr:cNvSpPr txBox="1"/>
          </xdr:nvSpPr>
          <xdr:spPr>
            <a:xfrm>
              <a:off x="17240982" y="82475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62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0" name="CuadroTexto 139">
              <a:extLst>
                <a:ext uri="{FF2B5EF4-FFF2-40B4-BE49-F238E27FC236}">
                  <a16:creationId xmlns:a16="http://schemas.microsoft.com/office/drawing/2014/main" id="{7A762C95-E95F-4F95-9F72-E27BCE35D3A1}"/>
                </a:ext>
              </a:extLst>
            </xdr:cNvPr>
            <xdr:cNvSpPr txBox="1"/>
          </xdr:nvSpPr>
          <xdr:spPr>
            <a:xfrm>
              <a:off x="15527215" y="91615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0" name="CuadroTexto 139">
              <a:extLst>
                <a:ext uri="{FF2B5EF4-FFF2-40B4-BE49-F238E27FC236}">
                  <a16:creationId xmlns:a16="http://schemas.microsoft.com/office/drawing/2014/main" id="{7A762C95-E95F-4F95-9F72-E27BCE35D3A1}"/>
                </a:ext>
              </a:extLst>
            </xdr:cNvPr>
            <xdr:cNvSpPr txBox="1"/>
          </xdr:nvSpPr>
          <xdr:spPr>
            <a:xfrm>
              <a:off x="15527215" y="91615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62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1" name="CuadroTexto 140">
              <a:extLst>
                <a:ext uri="{FF2B5EF4-FFF2-40B4-BE49-F238E27FC236}">
                  <a16:creationId xmlns:a16="http://schemas.microsoft.com/office/drawing/2014/main" id="{9A31168B-7D49-4F3C-BF51-A8141D8B153A}"/>
                </a:ext>
              </a:extLst>
            </xdr:cNvPr>
            <xdr:cNvSpPr txBox="1"/>
          </xdr:nvSpPr>
          <xdr:spPr>
            <a:xfrm>
              <a:off x="17240982" y="92095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41" name="CuadroTexto 140">
              <a:extLst>
                <a:ext uri="{FF2B5EF4-FFF2-40B4-BE49-F238E27FC236}">
                  <a16:creationId xmlns:a16="http://schemas.microsoft.com/office/drawing/2014/main" id="{9A31168B-7D49-4F3C-BF51-A8141D8B153A}"/>
                </a:ext>
              </a:extLst>
            </xdr:cNvPr>
            <xdr:cNvSpPr txBox="1"/>
          </xdr:nvSpPr>
          <xdr:spPr>
            <a:xfrm>
              <a:off x="17240982" y="92095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63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2" name="CuadroTexto 141">
              <a:extLst>
                <a:ext uri="{FF2B5EF4-FFF2-40B4-BE49-F238E27FC236}">
                  <a16:creationId xmlns:a16="http://schemas.microsoft.com/office/drawing/2014/main" id="{3D0CD296-D2B0-4F31-957B-78CA9CA73B4A}"/>
                </a:ext>
              </a:extLst>
            </xdr:cNvPr>
            <xdr:cNvSpPr txBox="1"/>
          </xdr:nvSpPr>
          <xdr:spPr>
            <a:xfrm>
              <a:off x="15527215" y="101807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2" name="CuadroTexto 141">
              <a:extLst>
                <a:ext uri="{FF2B5EF4-FFF2-40B4-BE49-F238E27FC236}">
                  <a16:creationId xmlns:a16="http://schemas.microsoft.com/office/drawing/2014/main" id="{3D0CD296-D2B0-4F31-957B-78CA9CA73B4A}"/>
                </a:ext>
              </a:extLst>
            </xdr:cNvPr>
            <xdr:cNvSpPr txBox="1"/>
          </xdr:nvSpPr>
          <xdr:spPr>
            <a:xfrm>
              <a:off x="15527215" y="10180760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63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3" name="CuadroTexto 142">
              <a:extLst>
                <a:ext uri="{FF2B5EF4-FFF2-40B4-BE49-F238E27FC236}">
                  <a16:creationId xmlns:a16="http://schemas.microsoft.com/office/drawing/2014/main" id="{3BEF07A1-9C0B-410F-9252-347D4CBC5369}"/>
                </a:ext>
              </a:extLst>
            </xdr:cNvPr>
            <xdr:cNvSpPr txBox="1"/>
          </xdr:nvSpPr>
          <xdr:spPr>
            <a:xfrm>
              <a:off x="17240982" y="102287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43" name="CuadroTexto 142">
              <a:extLst>
                <a:ext uri="{FF2B5EF4-FFF2-40B4-BE49-F238E27FC236}">
                  <a16:creationId xmlns:a16="http://schemas.microsoft.com/office/drawing/2014/main" id="{3BEF07A1-9C0B-410F-9252-347D4CBC5369}"/>
                </a:ext>
              </a:extLst>
            </xdr:cNvPr>
            <xdr:cNvSpPr txBox="1"/>
          </xdr:nvSpPr>
          <xdr:spPr>
            <a:xfrm>
              <a:off x="17240982" y="102287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64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4" name="CuadroTexto 143">
              <a:extLst>
                <a:ext uri="{FF2B5EF4-FFF2-40B4-BE49-F238E27FC236}">
                  <a16:creationId xmlns:a16="http://schemas.microsoft.com/office/drawing/2014/main" id="{ED346496-1AC4-4B12-855A-E582C346E3E6}"/>
                </a:ext>
              </a:extLst>
            </xdr:cNvPr>
            <xdr:cNvSpPr txBox="1"/>
          </xdr:nvSpPr>
          <xdr:spPr>
            <a:xfrm>
              <a:off x="15527215" y="111046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4" name="CuadroTexto 143">
              <a:extLst>
                <a:ext uri="{FF2B5EF4-FFF2-40B4-BE49-F238E27FC236}">
                  <a16:creationId xmlns:a16="http://schemas.microsoft.com/office/drawing/2014/main" id="{ED346496-1AC4-4B12-855A-E582C346E3E6}"/>
                </a:ext>
              </a:extLst>
            </xdr:cNvPr>
            <xdr:cNvSpPr txBox="1"/>
          </xdr:nvSpPr>
          <xdr:spPr>
            <a:xfrm>
              <a:off x="15527215" y="111046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64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5" name="CuadroTexto 144">
              <a:extLst>
                <a:ext uri="{FF2B5EF4-FFF2-40B4-BE49-F238E27FC236}">
                  <a16:creationId xmlns:a16="http://schemas.microsoft.com/office/drawing/2014/main" id="{68032F6E-1F0C-4FE1-A1E7-02974B0FD639}"/>
                </a:ext>
              </a:extLst>
            </xdr:cNvPr>
            <xdr:cNvSpPr txBox="1"/>
          </xdr:nvSpPr>
          <xdr:spPr>
            <a:xfrm>
              <a:off x="17240982" y="111526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45" name="CuadroTexto 144">
              <a:extLst>
                <a:ext uri="{FF2B5EF4-FFF2-40B4-BE49-F238E27FC236}">
                  <a16:creationId xmlns:a16="http://schemas.microsoft.com/office/drawing/2014/main" id="{68032F6E-1F0C-4FE1-A1E7-02974B0FD639}"/>
                </a:ext>
              </a:extLst>
            </xdr:cNvPr>
            <xdr:cNvSpPr txBox="1"/>
          </xdr:nvSpPr>
          <xdr:spPr>
            <a:xfrm>
              <a:off x="17240982" y="111526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65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6" name="CuadroTexto 145">
              <a:extLst>
                <a:ext uri="{FF2B5EF4-FFF2-40B4-BE49-F238E27FC236}">
                  <a16:creationId xmlns:a16="http://schemas.microsoft.com/office/drawing/2014/main" id="{4CA3BAF0-AC6C-4365-A3EC-2C4D6102C6CF}"/>
                </a:ext>
              </a:extLst>
            </xdr:cNvPr>
            <xdr:cNvSpPr txBox="1"/>
          </xdr:nvSpPr>
          <xdr:spPr>
            <a:xfrm>
              <a:off x="15527215" y="120190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6" name="CuadroTexto 145">
              <a:extLst>
                <a:ext uri="{FF2B5EF4-FFF2-40B4-BE49-F238E27FC236}">
                  <a16:creationId xmlns:a16="http://schemas.microsoft.com/office/drawing/2014/main" id="{4CA3BAF0-AC6C-4365-A3EC-2C4D6102C6CF}"/>
                </a:ext>
              </a:extLst>
            </xdr:cNvPr>
            <xdr:cNvSpPr txBox="1"/>
          </xdr:nvSpPr>
          <xdr:spPr>
            <a:xfrm>
              <a:off x="15527215" y="1201908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65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7" name="CuadroTexto 146">
              <a:extLst>
                <a:ext uri="{FF2B5EF4-FFF2-40B4-BE49-F238E27FC236}">
                  <a16:creationId xmlns:a16="http://schemas.microsoft.com/office/drawing/2014/main" id="{F229C9B0-F4E9-4B7C-B524-5FAE1C7F61F7}"/>
                </a:ext>
              </a:extLst>
            </xdr:cNvPr>
            <xdr:cNvSpPr txBox="1"/>
          </xdr:nvSpPr>
          <xdr:spPr>
            <a:xfrm>
              <a:off x="17240982" y="120670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47" name="CuadroTexto 146">
              <a:extLst>
                <a:ext uri="{FF2B5EF4-FFF2-40B4-BE49-F238E27FC236}">
                  <a16:creationId xmlns:a16="http://schemas.microsoft.com/office/drawing/2014/main" id="{F229C9B0-F4E9-4B7C-B524-5FAE1C7F61F7}"/>
                </a:ext>
              </a:extLst>
            </xdr:cNvPr>
            <xdr:cNvSpPr txBox="1"/>
          </xdr:nvSpPr>
          <xdr:spPr>
            <a:xfrm>
              <a:off x="17240982" y="120670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66</xdr:row>
      <xdr:rowOff>531935</xdr:rowOff>
    </xdr:from>
    <xdr:ext cx="1918922" cy="2559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8" name="CuadroTexto 147">
              <a:extLst>
                <a:ext uri="{FF2B5EF4-FFF2-40B4-BE49-F238E27FC236}">
                  <a16:creationId xmlns:a16="http://schemas.microsoft.com/office/drawing/2014/main" id="{008878F8-795B-43A8-A267-25AEF78124F4}"/>
                </a:ext>
              </a:extLst>
            </xdr:cNvPr>
            <xdr:cNvSpPr txBox="1"/>
          </xdr:nvSpPr>
          <xdr:spPr>
            <a:xfrm>
              <a:off x="15527215" y="1291443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𝑖𝑛𝑠𝑡𝑎𝑙𝑎𝑑𝑜𝑠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ù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𝑝𝑜𝑠𝑡𝑒𝑠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48" name="CuadroTexto 147">
              <a:extLst>
                <a:ext uri="{FF2B5EF4-FFF2-40B4-BE49-F238E27FC236}">
                  <a16:creationId xmlns:a16="http://schemas.microsoft.com/office/drawing/2014/main" id="{008878F8-795B-43A8-A267-25AEF78124F4}"/>
                </a:ext>
              </a:extLst>
            </xdr:cNvPr>
            <xdr:cNvSpPr txBox="1"/>
          </xdr:nvSpPr>
          <xdr:spPr>
            <a:xfrm>
              <a:off x="15527215" y="12914435"/>
              <a:ext cx="1918922" cy="255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𝑝𝑜𝑠𝑡𝑒𝑠 𝑖𝑛𝑠𝑡𝑎𝑙𝑎𝑑𝑜𝑠 )/(𝑁ù𝑚𝑒𝑟𝑜 𝑑𝑒 𝑝𝑜𝑠𝑡𝑒𝑠  𝑝𝑟𝑜𝑔𝑟𝑎𝑚𝑎𝑑𝑜𝑠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2124807</xdr:colOff>
      <xdr:row>66</xdr:row>
      <xdr:rowOff>579913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9" name="CuadroTexto 148">
              <a:extLst>
                <a:ext uri="{FF2B5EF4-FFF2-40B4-BE49-F238E27FC236}">
                  <a16:creationId xmlns:a16="http://schemas.microsoft.com/office/drawing/2014/main" id="{09B8A507-3306-4DE4-902D-68F81057226B}"/>
                </a:ext>
              </a:extLst>
            </xdr:cNvPr>
            <xdr:cNvSpPr txBox="1"/>
          </xdr:nvSpPr>
          <xdr:spPr>
            <a:xfrm>
              <a:off x="17240982" y="129624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49" name="CuadroTexto 148">
              <a:extLst>
                <a:ext uri="{FF2B5EF4-FFF2-40B4-BE49-F238E27FC236}">
                  <a16:creationId xmlns:a16="http://schemas.microsoft.com/office/drawing/2014/main" id="{09B8A507-3306-4DE4-902D-68F81057226B}"/>
                </a:ext>
              </a:extLst>
            </xdr:cNvPr>
            <xdr:cNvSpPr txBox="1"/>
          </xdr:nvSpPr>
          <xdr:spPr>
            <a:xfrm>
              <a:off x="17240982" y="129624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497417</xdr:colOff>
      <xdr:row>58</xdr:row>
      <xdr:rowOff>529166</xdr:rowOff>
    </xdr:from>
    <xdr:ext cx="1918922" cy="317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0" name="CuadroTexto 149">
              <a:extLst>
                <a:ext uri="{FF2B5EF4-FFF2-40B4-BE49-F238E27FC236}">
                  <a16:creationId xmlns:a16="http://schemas.microsoft.com/office/drawing/2014/main" id="{EF2D851C-EC71-4B25-8426-B2BE470D2205}"/>
                </a:ext>
              </a:extLst>
            </xdr:cNvPr>
            <xdr:cNvSpPr txBox="1"/>
          </xdr:nvSpPr>
          <xdr:spPr>
            <a:xfrm>
              <a:off x="15613592" y="5244041"/>
              <a:ext cx="1918922" cy="317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𝑃𝑟𝑜𝑑𝑢𝑐𝑐𝑖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𝑟𝑒𝑎𝑙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𝑒𝑛𝑒𝑟𝑔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𝐾𝑊𝐻</m:t>
                        </m:r>
                      </m:num>
                      <m:den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𝑃𝑟𝑜𝑑𝑢𝑐𝑐𝑖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𝑒𝑠𝑝𝑒𝑟𝑎𝑑𝑎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𝑒𝑛𝑒𝑟𝑔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𝐾𝑊𝐻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50" name="CuadroTexto 149">
              <a:extLst>
                <a:ext uri="{FF2B5EF4-FFF2-40B4-BE49-F238E27FC236}">
                  <a16:creationId xmlns:a16="http://schemas.microsoft.com/office/drawing/2014/main" id="{EF2D851C-EC71-4B25-8426-B2BE470D2205}"/>
                </a:ext>
              </a:extLst>
            </xdr:cNvPr>
            <xdr:cNvSpPr txBox="1"/>
          </xdr:nvSpPr>
          <xdr:spPr>
            <a:xfrm>
              <a:off x="15613592" y="5244041"/>
              <a:ext cx="1918922" cy="317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MX" sz="800" b="0" i="0">
                  <a:latin typeface="Cambria Math" panose="02040503050406030204" pitchFamily="18" charset="0"/>
                </a:rPr>
                <a:t>𝑃𝑟𝑜𝑑𝑢𝑐𝑐𝑖ó𝑛 𝑟𝑒𝑎𝑙 𝑑𝑒 𝑒𝑛𝑒𝑟𝑔í𝑎 𝐾𝑊𝐻</a:t>
              </a:r>
              <a:r>
                <a:rPr lang="es-ES" sz="800" b="0" i="0">
                  <a:latin typeface="Cambria Math" panose="02040503050406030204" pitchFamily="18" charset="0"/>
                </a:rPr>
                <a:t>)/(</a:t>
              </a:r>
              <a:r>
                <a:rPr lang="es-MX" sz="800" b="0" i="0">
                  <a:latin typeface="Cambria Math" panose="02040503050406030204" pitchFamily="18" charset="0"/>
                </a:rPr>
                <a:t>𝑃𝑟𝑜𝑑𝑢𝑐𝑐𝑖ó𝑛 𝑒𝑠𝑝𝑒𝑟𝑎𝑑𝑎 𝑑𝑒 𝑒𝑛𝑒𝑟𝑔í𝑎 𝐾𝑊𝐻</a:t>
              </a:r>
              <a:r>
                <a:rPr lang="es-ES" sz="800" b="0" i="0">
                  <a:latin typeface="Cambria Math" panose="02040503050406030204" pitchFamily="18" charset="0"/>
                </a:rPr>
                <a:t>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2286000</xdr:colOff>
      <xdr:row>58</xdr:row>
      <xdr:rowOff>571500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1" name="CuadroTexto 150">
              <a:extLst>
                <a:ext uri="{FF2B5EF4-FFF2-40B4-BE49-F238E27FC236}">
                  <a16:creationId xmlns:a16="http://schemas.microsoft.com/office/drawing/2014/main" id="{DA5BAE16-A366-427F-8450-B75B8545017F}"/>
                </a:ext>
              </a:extLst>
            </xdr:cNvPr>
            <xdr:cNvSpPr txBox="1"/>
          </xdr:nvSpPr>
          <xdr:spPr>
            <a:xfrm>
              <a:off x="17402175" y="5286375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1" name="CuadroTexto 150">
              <a:extLst>
                <a:ext uri="{FF2B5EF4-FFF2-40B4-BE49-F238E27FC236}">
                  <a16:creationId xmlns:a16="http://schemas.microsoft.com/office/drawing/2014/main" id="{DA5BAE16-A366-427F-8450-B75B8545017F}"/>
                </a:ext>
              </a:extLst>
            </xdr:cNvPr>
            <xdr:cNvSpPr txBox="1"/>
          </xdr:nvSpPr>
          <xdr:spPr>
            <a:xfrm>
              <a:off x="17402175" y="5286375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2243667</xdr:colOff>
      <xdr:row>59</xdr:row>
      <xdr:rowOff>613833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2" name="CuadroTexto 151">
              <a:extLst>
                <a:ext uri="{FF2B5EF4-FFF2-40B4-BE49-F238E27FC236}">
                  <a16:creationId xmlns:a16="http://schemas.microsoft.com/office/drawing/2014/main" id="{C7A33E96-5317-4674-A9F6-126664C13C97}"/>
                </a:ext>
              </a:extLst>
            </xdr:cNvPr>
            <xdr:cNvSpPr txBox="1"/>
          </xdr:nvSpPr>
          <xdr:spPr>
            <a:xfrm>
              <a:off x="17359842" y="638598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2" name="CuadroTexto 151">
              <a:extLst>
                <a:ext uri="{FF2B5EF4-FFF2-40B4-BE49-F238E27FC236}">
                  <a16:creationId xmlns:a16="http://schemas.microsoft.com/office/drawing/2014/main" id="{C7A33E96-5317-4674-A9F6-126664C13C97}"/>
                </a:ext>
              </a:extLst>
            </xdr:cNvPr>
            <xdr:cNvSpPr txBox="1"/>
          </xdr:nvSpPr>
          <xdr:spPr>
            <a:xfrm>
              <a:off x="17359842" y="638598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402167</xdr:colOff>
      <xdr:row>59</xdr:row>
      <xdr:rowOff>539750</xdr:rowOff>
    </xdr:from>
    <xdr:ext cx="1918922" cy="3174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3" name="CuadroTexto 152">
              <a:extLst>
                <a:ext uri="{FF2B5EF4-FFF2-40B4-BE49-F238E27FC236}">
                  <a16:creationId xmlns:a16="http://schemas.microsoft.com/office/drawing/2014/main" id="{CC9911C2-D663-4217-A975-96A18B1ECAA7}"/>
                </a:ext>
              </a:extLst>
            </xdr:cNvPr>
            <xdr:cNvSpPr txBox="1"/>
          </xdr:nvSpPr>
          <xdr:spPr>
            <a:xfrm>
              <a:off x="15518342" y="6311900"/>
              <a:ext cx="1918922" cy="317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𝑃𝑟𝑜𝑑𝑢𝑐𝑐𝑖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𝑟𝑒𝑎𝑙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𝑒𝑛𝑒𝑟𝑔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𝐾𝑊𝐻</m:t>
                        </m:r>
                      </m:num>
                      <m:den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𝑃𝑟𝑜𝑑𝑢𝑐𝑐𝑖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𝑒𝑠𝑝𝑒𝑟𝑎𝑑𝑎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𝑒𝑛𝑒𝑟𝑔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í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MX" sz="800" b="0" i="1">
                            <a:latin typeface="Cambria Math" panose="02040503050406030204" pitchFamily="18" charset="0"/>
                          </a:rPr>
                          <m:t>𝐾𝑊𝐻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53" name="CuadroTexto 152">
              <a:extLst>
                <a:ext uri="{FF2B5EF4-FFF2-40B4-BE49-F238E27FC236}">
                  <a16:creationId xmlns:a16="http://schemas.microsoft.com/office/drawing/2014/main" id="{CC9911C2-D663-4217-A975-96A18B1ECAA7}"/>
                </a:ext>
              </a:extLst>
            </xdr:cNvPr>
            <xdr:cNvSpPr txBox="1"/>
          </xdr:nvSpPr>
          <xdr:spPr>
            <a:xfrm>
              <a:off x="15518342" y="6311900"/>
              <a:ext cx="1918922" cy="317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MX" sz="800" b="0" i="0">
                  <a:latin typeface="Cambria Math" panose="02040503050406030204" pitchFamily="18" charset="0"/>
                </a:rPr>
                <a:t>𝑃𝑟𝑜𝑑𝑢𝑐𝑐𝑖ó𝑛 𝑟𝑒𝑎𝑙 𝑑𝑒 𝑒𝑛𝑒𝑟𝑔í𝑎 𝐾𝑊𝐻</a:t>
              </a:r>
              <a:r>
                <a:rPr lang="es-ES" sz="800" b="0" i="0">
                  <a:latin typeface="Cambria Math" panose="02040503050406030204" pitchFamily="18" charset="0"/>
                </a:rPr>
                <a:t>)/(</a:t>
              </a:r>
              <a:r>
                <a:rPr lang="es-MX" sz="800" b="0" i="0">
                  <a:latin typeface="Cambria Math" panose="02040503050406030204" pitchFamily="18" charset="0"/>
                </a:rPr>
                <a:t>𝑃𝑟𝑜𝑑𝑢𝑐𝑐𝑖ó𝑛 𝑒𝑠𝑝𝑒𝑟𝑎𝑑𝑎 𝑑𝑒 𝑒𝑛𝑒𝑟𝑔í𝑎 𝐾𝑊𝐻</a:t>
              </a:r>
              <a:r>
                <a:rPr lang="es-ES" sz="800" b="0" i="0">
                  <a:latin typeface="Cambria Math" panose="02040503050406030204" pitchFamily="18" charset="0"/>
                </a:rPr>
                <a:t>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411040</xdr:colOff>
      <xdr:row>67</xdr:row>
      <xdr:rowOff>531935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4" name="CuadroTexto 153">
              <a:extLst>
                <a:ext uri="{FF2B5EF4-FFF2-40B4-BE49-F238E27FC236}">
                  <a16:creationId xmlns:a16="http://schemas.microsoft.com/office/drawing/2014/main" id="{9313502D-387C-40A7-9EE9-FE8DA0B07228}"/>
                </a:ext>
              </a:extLst>
            </xdr:cNvPr>
            <xdr:cNvSpPr txBox="1"/>
          </xdr:nvSpPr>
          <xdr:spPr>
            <a:xfrm>
              <a:off x="15527215" y="139621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𝑝𝑖𝑠𝑜𝑠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𝑒𝑑𝑖𝑓𝑖𝑐𝑎𝑑𝑜𝑠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𝑝𝑖𝑠𝑜𝑠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54" name="CuadroTexto 153">
              <a:extLst>
                <a:ext uri="{FF2B5EF4-FFF2-40B4-BE49-F238E27FC236}">
                  <a16:creationId xmlns:a16="http://schemas.microsoft.com/office/drawing/2014/main" id="{9313502D-387C-40A7-9EE9-FE8DA0B07228}"/>
                </a:ext>
              </a:extLst>
            </xdr:cNvPr>
            <xdr:cNvSpPr txBox="1"/>
          </xdr:nvSpPr>
          <xdr:spPr>
            <a:xfrm>
              <a:off x="15527215" y="13962185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𝑝𝑖𝑠𝑜𝑠 𝑓𝑖𝑟𝑚𝑒  𝑒𝑑𝑖𝑓𝑖𝑐𝑎𝑑𝑜𝑠)/( 𝑁ú𝑚𝑒𝑟𝑜 𝑑𝑒 𝑝𝑖𝑠𝑜𝑠 𝑓𝑖𝑟𝑚𝑒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2740268</xdr:colOff>
      <xdr:row>67</xdr:row>
      <xdr:rowOff>609221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5" name="CuadroTexto 154">
              <a:extLst>
                <a:ext uri="{FF2B5EF4-FFF2-40B4-BE49-F238E27FC236}">
                  <a16:creationId xmlns:a16="http://schemas.microsoft.com/office/drawing/2014/main" id="{B081EBC3-3330-4BE2-BFDB-DD9F7AB1E022}"/>
                </a:ext>
              </a:extLst>
            </xdr:cNvPr>
            <xdr:cNvSpPr txBox="1"/>
          </xdr:nvSpPr>
          <xdr:spPr>
            <a:xfrm>
              <a:off x="17856443" y="140394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5" name="CuadroTexto 154">
              <a:extLst>
                <a:ext uri="{FF2B5EF4-FFF2-40B4-BE49-F238E27FC236}">
                  <a16:creationId xmlns:a16="http://schemas.microsoft.com/office/drawing/2014/main" id="{B081EBC3-3330-4BE2-BFDB-DD9F7AB1E022}"/>
                </a:ext>
              </a:extLst>
            </xdr:cNvPr>
            <xdr:cNvSpPr txBox="1"/>
          </xdr:nvSpPr>
          <xdr:spPr>
            <a:xfrm>
              <a:off x="17856443" y="14039471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68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6" name="CuadroTexto 155">
              <a:extLst>
                <a:ext uri="{FF2B5EF4-FFF2-40B4-BE49-F238E27FC236}">
                  <a16:creationId xmlns:a16="http://schemas.microsoft.com/office/drawing/2014/main" id="{F9BADDD9-7CA7-449D-90C6-CEA23F3E1980}"/>
                </a:ext>
              </a:extLst>
            </xdr:cNvPr>
            <xdr:cNvSpPr txBox="1"/>
          </xdr:nvSpPr>
          <xdr:spPr>
            <a:xfrm>
              <a:off x="15527215" y="14981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𝑡𝑒𝑐h𝑜𝑠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𝑡𝑒𝑐h𝑜𝑠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56" name="CuadroTexto 155">
              <a:extLst>
                <a:ext uri="{FF2B5EF4-FFF2-40B4-BE49-F238E27FC236}">
                  <a16:creationId xmlns:a16="http://schemas.microsoft.com/office/drawing/2014/main" id="{F9BADDD9-7CA7-449D-90C6-CEA23F3E1980}"/>
                </a:ext>
              </a:extLst>
            </xdr:cNvPr>
            <xdr:cNvSpPr txBox="1"/>
          </xdr:nvSpPr>
          <xdr:spPr>
            <a:xfrm>
              <a:off x="15527215" y="14981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𝑡𝑒𝑐ℎ𝑜𝑠   𝑓𝑖𝑟𝑚𝑒 𝑐𝑜𝑛𝑠𝑡𝑟𝑢𝑖𝑑𝑜𝑠)/( 𝑁ú𝑚𝑒𝑟𝑜 𝑑𝑒 𝑡𝑒𝑐ℎ𝑜𝑠 𝑓𝑖𝑟𝑚𝑒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68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7" name="CuadroTexto 156">
              <a:extLst>
                <a:ext uri="{FF2B5EF4-FFF2-40B4-BE49-F238E27FC236}">
                  <a16:creationId xmlns:a16="http://schemas.microsoft.com/office/drawing/2014/main" id="{D7192B16-4256-448F-882A-9ED23DF0540F}"/>
                </a:ext>
              </a:extLst>
            </xdr:cNvPr>
            <xdr:cNvSpPr txBox="1"/>
          </xdr:nvSpPr>
          <xdr:spPr>
            <a:xfrm>
              <a:off x="17350886" y="15051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7" name="CuadroTexto 156">
              <a:extLst>
                <a:ext uri="{FF2B5EF4-FFF2-40B4-BE49-F238E27FC236}">
                  <a16:creationId xmlns:a16="http://schemas.microsoft.com/office/drawing/2014/main" id="{D7192B16-4256-448F-882A-9ED23DF0540F}"/>
                </a:ext>
              </a:extLst>
            </xdr:cNvPr>
            <xdr:cNvSpPr txBox="1"/>
          </xdr:nvSpPr>
          <xdr:spPr>
            <a:xfrm>
              <a:off x="17350886" y="15051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468190</xdr:colOff>
      <xdr:row>71</xdr:row>
      <xdr:rowOff>379535</xdr:rowOff>
    </xdr:from>
    <xdr:ext cx="2211998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8" name="CuadroTexto 157">
              <a:extLst>
                <a:ext uri="{FF2B5EF4-FFF2-40B4-BE49-F238E27FC236}">
                  <a16:creationId xmlns:a16="http://schemas.microsoft.com/office/drawing/2014/main" id="{A77DB680-B1EA-4E51-9403-A7C762436542}"/>
                </a:ext>
              </a:extLst>
            </xdr:cNvPr>
            <xdr:cNvSpPr txBox="1"/>
          </xdr:nvSpPr>
          <xdr:spPr>
            <a:xfrm>
              <a:off x="21223165" y="65768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𝑝𝑖𝑠𝑜𝑠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𝑒𝑑𝑖𝑓𝑖𝑐𝑎𝑑𝑜𝑠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𝑝𝑖𝑠𝑜𝑠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58" name="CuadroTexto 157">
              <a:extLst>
                <a:ext uri="{FF2B5EF4-FFF2-40B4-BE49-F238E27FC236}">
                  <a16:creationId xmlns:a16="http://schemas.microsoft.com/office/drawing/2014/main" id="{A77DB680-B1EA-4E51-9403-A7C762436542}"/>
                </a:ext>
              </a:extLst>
            </xdr:cNvPr>
            <xdr:cNvSpPr txBox="1"/>
          </xdr:nvSpPr>
          <xdr:spPr>
            <a:xfrm>
              <a:off x="21223165" y="65768660"/>
              <a:ext cx="2211998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𝑝𝑖𝑠𝑜𝑠 𝑓𝑖𝑟𝑚𝑒  𝑒𝑑𝑖𝑓𝑖𝑐𝑎𝑑𝑜𝑠)/( 𝑁ú𝑚𝑒𝑟𝑜 𝑑𝑒 𝑝𝑖𝑠𝑜𝑠 𝑓𝑖𝑟𝑚𝑒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2464043</xdr:colOff>
      <xdr:row>71</xdr:row>
      <xdr:rowOff>419100</xdr:rowOff>
    </xdr:from>
    <xdr:ext cx="351693" cy="134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9" name="CuadroTexto 158">
              <a:extLst>
                <a:ext uri="{FF2B5EF4-FFF2-40B4-BE49-F238E27FC236}">
                  <a16:creationId xmlns:a16="http://schemas.microsoft.com/office/drawing/2014/main" id="{A8009FF9-2305-4454-9D41-050847528D50}"/>
                </a:ext>
              </a:extLst>
            </xdr:cNvPr>
            <xdr:cNvSpPr txBox="1"/>
          </xdr:nvSpPr>
          <xdr:spPr>
            <a:xfrm>
              <a:off x="23219018" y="65808225"/>
              <a:ext cx="351693" cy="13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59" name="CuadroTexto 158">
              <a:extLst>
                <a:ext uri="{FF2B5EF4-FFF2-40B4-BE49-F238E27FC236}">
                  <a16:creationId xmlns:a16="http://schemas.microsoft.com/office/drawing/2014/main" id="{A8009FF9-2305-4454-9D41-050847528D50}"/>
                </a:ext>
              </a:extLst>
            </xdr:cNvPr>
            <xdr:cNvSpPr txBox="1"/>
          </xdr:nvSpPr>
          <xdr:spPr>
            <a:xfrm>
              <a:off x="23219018" y="65808225"/>
              <a:ext cx="351693" cy="13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69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0" name="CuadroTexto 159">
              <a:extLst>
                <a:ext uri="{FF2B5EF4-FFF2-40B4-BE49-F238E27FC236}">
                  <a16:creationId xmlns:a16="http://schemas.microsoft.com/office/drawing/2014/main" id="{AA59AE40-567C-4C66-BFE8-318DE307DDA6}"/>
                </a:ext>
              </a:extLst>
            </xdr:cNvPr>
            <xdr:cNvSpPr txBox="1"/>
          </xdr:nvSpPr>
          <xdr:spPr>
            <a:xfrm>
              <a:off x="15527215" y="160005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𝑡𝑒𝑐h𝑜𝑠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𝑡𝑒𝑐h𝑜𝑠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𝑓𝑖𝑟𝑚𝑒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60" name="CuadroTexto 159">
              <a:extLst>
                <a:ext uri="{FF2B5EF4-FFF2-40B4-BE49-F238E27FC236}">
                  <a16:creationId xmlns:a16="http://schemas.microsoft.com/office/drawing/2014/main" id="{AA59AE40-567C-4C66-BFE8-318DE307DDA6}"/>
                </a:ext>
              </a:extLst>
            </xdr:cNvPr>
            <xdr:cNvSpPr txBox="1"/>
          </xdr:nvSpPr>
          <xdr:spPr>
            <a:xfrm>
              <a:off x="15527215" y="160005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𝑡𝑒𝑐ℎ𝑜𝑠   𝑓𝑖𝑟𝑚𝑒 𝑐𝑜𝑛𝑠𝑡𝑟𝑢𝑖𝑑𝑜𝑠)/( 𝑁ú𝑚𝑒𝑟𝑜 𝑑𝑒 𝑡𝑒𝑐ℎ𝑜𝑠 𝑓𝑖𝑟𝑚𝑒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69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1" name="CuadroTexto 160">
              <a:extLst>
                <a:ext uri="{FF2B5EF4-FFF2-40B4-BE49-F238E27FC236}">
                  <a16:creationId xmlns:a16="http://schemas.microsoft.com/office/drawing/2014/main" id="{04DDA47B-1EDA-4BC0-AFB3-2380A81E1828}"/>
                </a:ext>
              </a:extLst>
            </xdr:cNvPr>
            <xdr:cNvSpPr txBox="1"/>
          </xdr:nvSpPr>
          <xdr:spPr>
            <a:xfrm>
              <a:off x="17350886" y="160704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61" name="CuadroTexto 160">
              <a:extLst>
                <a:ext uri="{FF2B5EF4-FFF2-40B4-BE49-F238E27FC236}">
                  <a16:creationId xmlns:a16="http://schemas.microsoft.com/office/drawing/2014/main" id="{04DDA47B-1EDA-4BC0-AFB3-2380A81E1828}"/>
                </a:ext>
              </a:extLst>
            </xdr:cNvPr>
            <xdr:cNvSpPr txBox="1"/>
          </xdr:nvSpPr>
          <xdr:spPr>
            <a:xfrm>
              <a:off x="17350886" y="160704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70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2" name="CuadroTexto 161">
              <a:extLst>
                <a:ext uri="{FF2B5EF4-FFF2-40B4-BE49-F238E27FC236}">
                  <a16:creationId xmlns:a16="http://schemas.microsoft.com/office/drawing/2014/main" id="{0C7EEADF-5678-4866-B421-3C25FE0FFA8D}"/>
                </a:ext>
              </a:extLst>
            </xdr:cNvPr>
            <xdr:cNvSpPr txBox="1"/>
          </xdr:nvSpPr>
          <xdr:spPr>
            <a:xfrm>
              <a:off x="15527215" y="168768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62" name="CuadroTexto 161">
              <a:extLst>
                <a:ext uri="{FF2B5EF4-FFF2-40B4-BE49-F238E27FC236}">
                  <a16:creationId xmlns:a16="http://schemas.microsoft.com/office/drawing/2014/main" id="{0C7EEADF-5678-4866-B421-3C25FE0FFA8D}"/>
                </a:ext>
              </a:extLst>
            </xdr:cNvPr>
            <xdr:cNvSpPr txBox="1"/>
          </xdr:nvSpPr>
          <xdr:spPr>
            <a:xfrm>
              <a:off x="15527215" y="168768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𝑚𝑒𝑡𝑟𝑜𝑠 𝑐𝑜𝑛𝑠𝑡𝑟𝑢𝑖𝑑𝑜𝑠)/( 𝑁ú𝑚𝑒𝑟𝑜 𝑑𝑒 𝑚𝑒𝑡𝑟𝑜𝑠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70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3" name="CuadroTexto 162">
              <a:extLst>
                <a:ext uri="{FF2B5EF4-FFF2-40B4-BE49-F238E27FC236}">
                  <a16:creationId xmlns:a16="http://schemas.microsoft.com/office/drawing/2014/main" id="{F7CCCAB7-FDDD-492A-927E-D8C5EDACA42B}"/>
                </a:ext>
              </a:extLst>
            </xdr:cNvPr>
            <xdr:cNvSpPr txBox="1"/>
          </xdr:nvSpPr>
          <xdr:spPr>
            <a:xfrm>
              <a:off x="17350886" y="169467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63" name="CuadroTexto 162">
              <a:extLst>
                <a:ext uri="{FF2B5EF4-FFF2-40B4-BE49-F238E27FC236}">
                  <a16:creationId xmlns:a16="http://schemas.microsoft.com/office/drawing/2014/main" id="{F7CCCAB7-FDDD-492A-927E-D8C5EDACA42B}"/>
                </a:ext>
              </a:extLst>
            </xdr:cNvPr>
            <xdr:cNvSpPr txBox="1"/>
          </xdr:nvSpPr>
          <xdr:spPr>
            <a:xfrm>
              <a:off x="17350886" y="169467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677740</xdr:colOff>
      <xdr:row>72</xdr:row>
      <xdr:rowOff>398585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4" name="CuadroTexto 163">
              <a:extLst>
                <a:ext uri="{FF2B5EF4-FFF2-40B4-BE49-F238E27FC236}">
                  <a16:creationId xmlns:a16="http://schemas.microsoft.com/office/drawing/2014/main" id="{1A656D4A-3E81-4C80-8261-50E2107DCCC0}"/>
                </a:ext>
              </a:extLst>
            </xdr:cNvPr>
            <xdr:cNvSpPr txBox="1"/>
          </xdr:nvSpPr>
          <xdr:spPr>
            <a:xfrm>
              <a:off x="21432715" y="66616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64" name="CuadroTexto 163">
              <a:extLst>
                <a:ext uri="{FF2B5EF4-FFF2-40B4-BE49-F238E27FC236}">
                  <a16:creationId xmlns:a16="http://schemas.microsoft.com/office/drawing/2014/main" id="{1A656D4A-3E81-4C80-8261-50E2107DCCC0}"/>
                </a:ext>
              </a:extLst>
            </xdr:cNvPr>
            <xdr:cNvSpPr txBox="1"/>
          </xdr:nvSpPr>
          <xdr:spPr>
            <a:xfrm>
              <a:off x="21432715" y="66616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2099163</xdr:colOff>
      <xdr:row>72</xdr:row>
      <xdr:rowOff>551338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5" name="CuadroTexto 164">
              <a:extLst>
                <a:ext uri="{FF2B5EF4-FFF2-40B4-BE49-F238E27FC236}">
                  <a16:creationId xmlns:a16="http://schemas.microsoft.com/office/drawing/2014/main" id="{247FFEBA-148A-4023-B0C9-BE56F3D7D1BE}"/>
                </a:ext>
              </a:extLst>
            </xdr:cNvPr>
            <xdr:cNvSpPr txBox="1"/>
          </xdr:nvSpPr>
          <xdr:spPr>
            <a:xfrm>
              <a:off x="22854138" y="667691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65" name="CuadroTexto 164">
              <a:extLst>
                <a:ext uri="{FF2B5EF4-FFF2-40B4-BE49-F238E27FC236}">
                  <a16:creationId xmlns:a16="http://schemas.microsoft.com/office/drawing/2014/main" id="{247FFEBA-148A-4023-B0C9-BE56F3D7D1BE}"/>
                </a:ext>
              </a:extLst>
            </xdr:cNvPr>
            <xdr:cNvSpPr txBox="1"/>
          </xdr:nvSpPr>
          <xdr:spPr>
            <a:xfrm>
              <a:off x="22854138" y="6676913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734890</xdr:colOff>
      <xdr:row>75</xdr:row>
      <xdr:rowOff>341435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6" name="CuadroTexto 165">
              <a:extLst>
                <a:ext uri="{FF2B5EF4-FFF2-40B4-BE49-F238E27FC236}">
                  <a16:creationId xmlns:a16="http://schemas.microsoft.com/office/drawing/2014/main" id="{B48B4CC0-4094-465F-8096-245927A735A1}"/>
                </a:ext>
              </a:extLst>
            </xdr:cNvPr>
            <xdr:cNvSpPr txBox="1"/>
          </xdr:nvSpPr>
          <xdr:spPr>
            <a:xfrm>
              <a:off x="21489865" y="69283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66" name="CuadroTexto 165">
              <a:extLst>
                <a:ext uri="{FF2B5EF4-FFF2-40B4-BE49-F238E27FC236}">
                  <a16:creationId xmlns:a16="http://schemas.microsoft.com/office/drawing/2014/main" id="{B48B4CC0-4094-465F-8096-245927A735A1}"/>
                </a:ext>
              </a:extLst>
            </xdr:cNvPr>
            <xdr:cNvSpPr txBox="1"/>
          </xdr:nvSpPr>
          <xdr:spPr>
            <a:xfrm>
              <a:off x="21489865" y="6928338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2108688</xdr:colOff>
      <xdr:row>75</xdr:row>
      <xdr:rowOff>484663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7" name="CuadroTexto 166">
              <a:extLst>
                <a:ext uri="{FF2B5EF4-FFF2-40B4-BE49-F238E27FC236}">
                  <a16:creationId xmlns:a16="http://schemas.microsoft.com/office/drawing/2014/main" id="{665B73A2-C812-4E90-B964-36D135F1A2ED}"/>
                </a:ext>
              </a:extLst>
            </xdr:cNvPr>
            <xdr:cNvSpPr txBox="1"/>
          </xdr:nvSpPr>
          <xdr:spPr>
            <a:xfrm>
              <a:off x="22863663" y="694266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67" name="CuadroTexto 166">
              <a:extLst>
                <a:ext uri="{FF2B5EF4-FFF2-40B4-BE49-F238E27FC236}">
                  <a16:creationId xmlns:a16="http://schemas.microsoft.com/office/drawing/2014/main" id="{665B73A2-C812-4E90-B964-36D135F1A2ED}"/>
                </a:ext>
              </a:extLst>
            </xdr:cNvPr>
            <xdr:cNvSpPr txBox="1"/>
          </xdr:nvSpPr>
          <xdr:spPr>
            <a:xfrm>
              <a:off x="22863663" y="6942661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391216</xdr:colOff>
      <xdr:row>73</xdr:row>
      <xdr:rowOff>426806</xdr:rowOff>
    </xdr:from>
    <xdr:ext cx="3133033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8" name="Text Box 2">
              <a:extLst>
                <a:ext uri="{FF2B5EF4-FFF2-40B4-BE49-F238E27FC236}">
                  <a16:creationId xmlns:a16="http://schemas.microsoft.com/office/drawing/2014/main" id="{FAAD2905-CD2F-4691-83E0-01E3B261D217}"/>
                </a:ext>
              </a:extLst>
            </xdr:cNvPr>
            <xdr:cNvSpPr txBox="1"/>
          </xdr:nvSpPr>
          <xdr:spPr>
            <a:xfrm>
              <a:off x="15507391" y="1980065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𝑐𝑢𝑎𝑑𝑟𝑎𝑑𝑜𝑠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68" name="Text Box 2">
              <a:extLst>
                <a:ext uri="{FF2B5EF4-FFF2-40B4-BE49-F238E27FC236}">
                  <a16:creationId xmlns:a16="http://schemas.microsoft.com/office/drawing/2014/main" id="{FAAD2905-CD2F-4691-83E0-01E3B261D217}"/>
                </a:ext>
              </a:extLst>
            </xdr:cNvPr>
            <xdr:cNvSpPr txBox="1"/>
          </xdr:nvSpPr>
          <xdr:spPr>
            <a:xfrm>
              <a:off x="15507391" y="19800656"/>
              <a:ext cx="3133033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𝑀𝑒𝑡𝑟𝑜𝑠 𝑐𝑢𝑎𝑑𝑟𝑎𝑑𝑜𝑠  𝑐𝑜𝑛𝑠𝑡𝑟𝑢𝑖𝑑𝑜𝑠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𝑚𝑒𝑡𝑟𝑜𝑠 𝑐𝑢𝑎𝑑𝑟𝑎𝑑𝑜𝑠   𝑝𝑟𝑜𝑔𝑟𝑎𝑚𝑎𝑑𝑜𝑠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591241</xdr:colOff>
      <xdr:row>74</xdr:row>
      <xdr:rowOff>217256</xdr:rowOff>
    </xdr:from>
    <xdr:ext cx="2494859" cy="3578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0" name="Text Box 2">
              <a:extLst>
                <a:ext uri="{FF2B5EF4-FFF2-40B4-BE49-F238E27FC236}">
                  <a16:creationId xmlns:a16="http://schemas.microsoft.com/office/drawing/2014/main" id="{E15A0751-65A4-4921-98EA-4559FF97D3C3}"/>
                </a:ext>
              </a:extLst>
            </xdr:cNvPr>
            <xdr:cNvSpPr txBox="1"/>
          </xdr:nvSpPr>
          <xdr:spPr>
            <a:xfrm>
              <a:off x="21346216" y="68330531"/>
              <a:ext cx="2494859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𝑂𝑏𝑟𝑎𝑠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𝑐𝑜𝑛𝑠𝑡𝑟𝑢𝑖𝑑𝑎𝑠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𝑛𝑡𝑖𝑑𝑎𝑑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𝑜𝑏𝑟𝑎𝑠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s-ES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𝑝𝑟𝑜𝑔𝑟𝑎𝑚𝑎𝑑𝑎𝑠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0" name="Text Box 2">
              <a:extLst>
                <a:ext uri="{FF2B5EF4-FFF2-40B4-BE49-F238E27FC236}">
                  <a16:creationId xmlns:a16="http://schemas.microsoft.com/office/drawing/2014/main" id="{E15A0751-65A4-4921-98EA-4559FF97D3C3}"/>
                </a:ext>
              </a:extLst>
            </xdr:cNvPr>
            <xdr:cNvSpPr txBox="1"/>
          </xdr:nvSpPr>
          <xdr:spPr>
            <a:xfrm>
              <a:off x="21346216" y="68330531"/>
              <a:ext cx="2494859" cy="35785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𝑂𝑏𝑟𝑎𝑠 𝑐𝑜𝑛𝑠𝑡𝑟𝑢𝑖𝑑𝑎𝑠 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</a:t>
              </a:r>
              <a:r>
                <a:rPr lang="es-ES" sz="1100" b="0" i="0">
                  <a:latin typeface="Cambria Math" panose="02040503050406030204" pitchFamily="18" charset="0"/>
                  <a:cs typeface="Cambria Math" panose="02040503050406030204" charset="0"/>
                </a:rPr>
                <a:t>𝑛𝑡𝑖𝑑𝑎𝑑 𝑑𝑒 𝑜𝑏𝑟𝑎𝑠  𝑝𝑟𝑜𝑔𝑟𝑎𝑚𝑎𝑑𝑎𝑠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427585</xdr:colOff>
      <xdr:row>76</xdr:row>
      <xdr:rowOff>336031</xdr:rowOff>
    </xdr:from>
    <xdr:ext cx="277495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1" name="Text Box 2">
              <a:extLst>
                <a:ext uri="{FF2B5EF4-FFF2-40B4-BE49-F238E27FC236}">
                  <a16:creationId xmlns:a16="http://schemas.microsoft.com/office/drawing/2014/main" id="{24FB72BC-A138-408B-8C45-5F988B25A4B4}"/>
                </a:ext>
              </a:extLst>
            </xdr:cNvPr>
            <xdr:cNvSpPr txBox="1"/>
          </xdr:nvSpPr>
          <xdr:spPr>
            <a:xfrm>
              <a:off x="21525460" y="695637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𝑖𝑛𝑠𝑡𝑎𝑙𝑎𝑑𝑜𝑠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1" name="Text Box 2">
              <a:extLst>
                <a:ext uri="{FF2B5EF4-FFF2-40B4-BE49-F238E27FC236}">
                  <a16:creationId xmlns:a16="http://schemas.microsoft.com/office/drawing/2014/main" id="{24FB72BC-A138-408B-8C45-5F988B25A4B4}"/>
                </a:ext>
              </a:extLst>
            </xdr:cNvPr>
            <xdr:cNvSpPr txBox="1"/>
          </xdr:nvSpPr>
          <xdr:spPr>
            <a:xfrm>
              <a:off x="21525460" y="69563731"/>
              <a:ext cx="277495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𝑖𝑛𝑠𝑡𝑎𝑙𝑎𝑑𝑜𝑠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339611</xdr:colOff>
      <xdr:row>77</xdr:row>
      <xdr:rowOff>430761</xdr:rowOff>
    </xdr:from>
    <xdr:ext cx="2448618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2" name="Text Box 3">
              <a:extLst>
                <a:ext uri="{FF2B5EF4-FFF2-40B4-BE49-F238E27FC236}">
                  <a16:creationId xmlns:a16="http://schemas.microsoft.com/office/drawing/2014/main" id="{EB549A02-76FE-4FCE-8EAD-A6CCC605C0B5}"/>
                </a:ext>
              </a:extLst>
            </xdr:cNvPr>
            <xdr:cNvSpPr txBox="1"/>
          </xdr:nvSpPr>
          <xdr:spPr>
            <a:xfrm>
              <a:off x="13265036" y="3259686"/>
              <a:ext cx="2448618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2" name="Text Box 3">
              <a:extLst>
                <a:ext uri="{FF2B5EF4-FFF2-40B4-BE49-F238E27FC236}">
                  <a16:creationId xmlns:a16="http://schemas.microsoft.com/office/drawing/2014/main" id="{EB549A02-76FE-4FCE-8EAD-A6CCC605C0B5}"/>
                </a:ext>
              </a:extLst>
            </xdr:cNvPr>
            <xdr:cNvSpPr txBox="1"/>
          </xdr:nvSpPr>
          <xdr:spPr>
            <a:xfrm>
              <a:off x="13265036" y="3259686"/>
              <a:ext cx="2448618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𝑐𝑜𝑛𝑠𝑡𝑟𝑢𝑖𝑑𝑜𝑠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453045</xdr:colOff>
      <xdr:row>78</xdr:row>
      <xdr:rowOff>379788</xdr:rowOff>
    </xdr:from>
    <xdr:ext cx="2492779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3" name="Text Box 4">
              <a:extLst>
                <a:ext uri="{FF2B5EF4-FFF2-40B4-BE49-F238E27FC236}">
                  <a16:creationId xmlns:a16="http://schemas.microsoft.com/office/drawing/2014/main" id="{B33ECA58-97CA-4C21-8761-33D07FE3778B}"/>
                </a:ext>
              </a:extLst>
            </xdr:cNvPr>
            <xdr:cNvSpPr txBox="1"/>
          </xdr:nvSpPr>
          <xdr:spPr>
            <a:xfrm>
              <a:off x="21550920" y="71379138"/>
              <a:ext cx="2492779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3" name="Text Box 4">
              <a:extLst>
                <a:ext uri="{FF2B5EF4-FFF2-40B4-BE49-F238E27FC236}">
                  <a16:creationId xmlns:a16="http://schemas.microsoft.com/office/drawing/2014/main" id="{B33ECA58-97CA-4C21-8761-33D07FE3778B}"/>
                </a:ext>
              </a:extLst>
            </xdr:cNvPr>
            <xdr:cNvSpPr txBox="1"/>
          </xdr:nvSpPr>
          <xdr:spPr>
            <a:xfrm>
              <a:off x="21550920" y="71379138"/>
              <a:ext cx="2492779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𝑐𝑜𝑛𝑠𝑡𝑟𝑢𝑖𝑑𝑜𝑠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326275</xdr:colOff>
      <xdr:row>80</xdr:row>
      <xdr:rowOff>363739</xdr:rowOff>
    </xdr:from>
    <xdr:ext cx="2513907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4" name="Text Box 6">
              <a:extLst>
                <a:ext uri="{FF2B5EF4-FFF2-40B4-BE49-F238E27FC236}">
                  <a16:creationId xmlns:a16="http://schemas.microsoft.com/office/drawing/2014/main" id="{7DF4F5BA-7094-4191-A57B-0D9BAA6DD93A}"/>
                </a:ext>
              </a:extLst>
            </xdr:cNvPr>
            <xdr:cNvSpPr txBox="1"/>
          </xdr:nvSpPr>
          <xdr:spPr>
            <a:xfrm>
              <a:off x="21424150" y="73268089"/>
              <a:ext cx="2513907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𝑖𝑛𝑠𝑡𝑎𝑙𝑎𝑑𝑜𝑠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4" name="Text Box 6">
              <a:extLst>
                <a:ext uri="{FF2B5EF4-FFF2-40B4-BE49-F238E27FC236}">
                  <a16:creationId xmlns:a16="http://schemas.microsoft.com/office/drawing/2014/main" id="{7DF4F5BA-7094-4191-A57B-0D9BAA6DD93A}"/>
                </a:ext>
              </a:extLst>
            </xdr:cNvPr>
            <xdr:cNvSpPr txBox="1"/>
          </xdr:nvSpPr>
          <xdr:spPr>
            <a:xfrm>
              <a:off x="21424150" y="73268089"/>
              <a:ext cx="2513907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𝑖𝑛𝑠𝑡𝑎𝑙𝑎𝑑𝑜𝑠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228138</xdr:colOff>
      <xdr:row>81</xdr:row>
      <xdr:rowOff>413096</xdr:rowOff>
    </xdr:from>
    <xdr:ext cx="2404225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5" name="Text Box 7">
              <a:extLst>
                <a:ext uri="{FF2B5EF4-FFF2-40B4-BE49-F238E27FC236}">
                  <a16:creationId xmlns:a16="http://schemas.microsoft.com/office/drawing/2014/main" id="{31224D55-7DB6-4C18-BD1E-AECBFCF52417}"/>
                </a:ext>
              </a:extLst>
            </xdr:cNvPr>
            <xdr:cNvSpPr txBox="1"/>
          </xdr:nvSpPr>
          <xdr:spPr>
            <a:xfrm>
              <a:off x="13153563" y="6899621"/>
              <a:ext cx="2404225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𝑀𝑒𝑡𝑟𝑜𝑠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𝑟𝑒h𝑎𝑏𝑖𝑙𝑖𝑡𝑎𝑑𝑜𝑠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5" name="Text Box 7">
              <a:extLst>
                <a:ext uri="{FF2B5EF4-FFF2-40B4-BE49-F238E27FC236}">
                  <a16:creationId xmlns:a16="http://schemas.microsoft.com/office/drawing/2014/main" id="{31224D55-7DB6-4C18-BD1E-AECBFCF52417}"/>
                </a:ext>
              </a:extLst>
            </xdr:cNvPr>
            <xdr:cNvSpPr txBox="1"/>
          </xdr:nvSpPr>
          <xdr:spPr>
            <a:xfrm>
              <a:off x="13153563" y="6899621"/>
              <a:ext cx="2404225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𝑀𝑒𝑡𝑟𝑜𝑠 𝑟𝑒ℎ𝑎𝑏𝑖𝑙𝑖𝑡𝑎𝑑𝑜𝑠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𝑚𝑒𝑡𝑟𝑜𝑠 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165044</xdr:colOff>
      <xdr:row>79</xdr:row>
      <xdr:rowOff>430991</xdr:rowOff>
    </xdr:from>
    <xdr:ext cx="257123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6" name="Text Box 12">
              <a:extLst>
                <a:ext uri="{FF2B5EF4-FFF2-40B4-BE49-F238E27FC236}">
                  <a16:creationId xmlns:a16="http://schemas.microsoft.com/office/drawing/2014/main" id="{B9A547E6-5142-477E-8E3D-BA2024AA1C9B}"/>
                </a:ext>
              </a:extLst>
            </xdr:cNvPr>
            <xdr:cNvSpPr txBox="1"/>
          </xdr:nvSpPr>
          <xdr:spPr>
            <a:xfrm>
              <a:off x="13090469" y="5136341"/>
              <a:ext cx="257123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76" name="Text Box 12">
              <a:extLst>
                <a:ext uri="{FF2B5EF4-FFF2-40B4-BE49-F238E27FC236}">
                  <a16:creationId xmlns:a16="http://schemas.microsoft.com/office/drawing/2014/main" id="{B9A547E6-5142-477E-8E3D-BA2024AA1C9B}"/>
                </a:ext>
              </a:extLst>
            </xdr:cNvPr>
            <xdr:cNvSpPr txBox="1"/>
          </xdr:nvSpPr>
          <xdr:spPr>
            <a:xfrm>
              <a:off x="13090469" y="5136341"/>
              <a:ext cx="257123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𝑐𝑜𝑛𝑠𝑡𝑟𝑢𝑖𝑑𝑜𝑠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411040</xdr:colOff>
      <xdr:row>82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7" name="CuadroTexto 176">
              <a:extLst>
                <a:ext uri="{FF2B5EF4-FFF2-40B4-BE49-F238E27FC236}">
                  <a16:creationId xmlns:a16="http://schemas.microsoft.com/office/drawing/2014/main" id="{45769111-48CB-45A1-B997-A046338E4839}"/>
                </a:ext>
              </a:extLst>
            </xdr:cNvPr>
            <xdr:cNvSpPr txBox="1"/>
          </xdr:nvSpPr>
          <xdr:spPr>
            <a:xfrm>
              <a:off x="15832015" y="19987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77" name="CuadroTexto 176">
              <a:extLst>
                <a:ext uri="{FF2B5EF4-FFF2-40B4-BE49-F238E27FC236}">
                  <a16:creationId xmlns:a16="http://schemas.microsoft.com/office/drawing/2014/main" id="{45769111-48CB-45A1-B997-A046338E4839}"/>
                </a:ext>
              </a:extLst>
            </xdr:cNvPr>
            <xdr:cNvSpPr txBox="1"/>
          </xdr:nvSpPr>
          <xdr:spPr>
            <a:xfrm>
              <a:off x="15832015" y="19987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82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8" name="CuadroTexto 177">
              <a:extLst>
                <a:ext uri="{FF2B5EF4-FFF2-40B4-BE49-F238E27FC236}">
                  <a16:creationId xmlns:a16="http://schemas.microsoft.com/office/drawing/2014/main" id="{684CBDE0-84A2-493D-A078-A43ECBA0C7D6}"/>
                </a:ext>
              </a:extLst>
            </xdr:cNvPr>
            <xdr:cNvSpPr txBox="1"/>
          </xdr:nvSpPr>
          <xdr:spPr>
            <a:xfrm>
              <a:off x="17655686" y="20687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78" name="CuadroTexto 177">
              <a:extLst>
                <a:ext uri="{FF2B5EF4-FFF2-40B4-BE49-F238E27FC236}">
                  <a16:creationId xmlns:a16="http://schemas.microsoft.com/office/drawing/2014/main" id="{684CBDE0-84A2-493D-A078-A43ECBA0C7D6}"/>
                </a:ext>
              </a:extLst>
            </xdr:cNvPr>
            <xdr:cNvSpPr txBox="1"/>
          </xdr:nvSpPr>
          <xdr:spPr>
            <a:xfrm>
              <a:off x="17655686" y="20687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83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9" name="CuadroTexto 178">
              <a:extLst>
                <a:ext uri="{FF2B5EF4-FFF2-40B4-BE49-F238E27FC236}">
                  <a16:creationId xmlns:a16="http://schemas.microsoft.com/office/drawing/2014/main" id="{DD3AE5A8-1F18-456D-BD56-2CD75CB2E430}"/>
                </a:ext>
              </a:extLst>
            </xdr:cNvPr>
            <xdr:cNvSpPr txBox="1"/>
          </xdr:nvSpPr>
          <xdr:spPr>
            <a:xfrm>
              <a:off x="15832015" y="29798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79" name="CuadroTexto 178">
              <a:extLst>
                <a:ext uri="{FF2B5EF4-FFF2-40B4-BE49-F238E27FC236}">
                  <a16:creationId xmlns:a16="http://schemas.microsoft.com/office/drawing/2014/main" id="{DD3AE5A8-1F18-456D-BD56-2CD75CB2E430}"/>
                </a:ext>
              </a:extLst>
            </xdr:cNvPr>
            <xdr:cNvSpPr txBox="1"/>
          </xdr:nvSpPr>
          <xdr:spPr>
            <a:xfrm>
              <a:off x="15832015" y="29798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83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0" name="CuadroTexto 179">
              <a:extLst>
                <a:ext uri="{FF2B5EF4-FFF2-40B4-BE49-F238E27FC236}">
                  <a16:creationId xmlns:a16="http://schemas.microsoft.com/office/drawing/2014/main" id="{FBAC26C3-4357-498F-94E4-FFB4F448CDC0}"/>
                </a:ext>
              </a:extLst>
            </xdr:cNvPr>
            <xdr:cNvSpPr txBox="1"/>
          </xdr:nvSpPr>
          <xdr:spPr>
            <a:xfrm>
              <a:off x="17655686" y="30498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80" name="CuadroTexto 179">
              <a:extLst>
                <a:ext uri="{FF2B5EF4-FFF2-40B4-BE49-F238E27FC236}">
                  <a16:creationId xmlns:a16="http://schemas.microsoft.com/office/drawing/2014/main" id="{FBAC26C3-4357-498F-94E4-FFB4F448CDC0}"/>
                </a:ext>
              </a:extLst>
            </xdr:cNvPr>
            <xdr:cNvSpPr txBox="1"/>
          </xdr:nvSpPr>
          <xdr:spPr>
            <a:xfrm>
              <a:off x="17655686" y="30498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84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1" name="CuadroTexto 180">
              <a:extLst>
                <a:ext uri="{FF2B5EF4-FFF2-40B4-BE49-F238E27FC236}">
                  <a16:creationId xmlns:a16="http://schemas.microsoft.com/office/drawing/2014/main" id="{A29C08B7-EBE6-4D68-B442-F3B309211720}"/>
                </a:ext>
              </a:extLst>
            </xdr:cNvPr>
            <xdr:cNvSpPr txBox="1"/>
          </xdr:nvSpPr>
          <xdr:spPr>
            <a:xfrm>
              <a:off x="15832015" y="3970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1" name="CuadroTexto 180">
              <a:extLst>
                <a:ext uri="{FF2B5EF4-FFF2-40B4-BE49-F238E27FC236}">
                  <a16:creationId xmlns:a16="http://schemas.microsoft.com/office/drawing/2014/main" id="{A29C08B7-EBE6-4D68-B442-F3B309211720}"/>
                </a:ext>
              </a:extLst>
            </xdr:cNvPr>
            <xdr:cNvSpPr txBox="1"/>
          </xdr:nvSpPr>
          <xdr:spPr>
            <a:xfrm>
              <a:off x="15832015" y="39704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84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2" name="CuadroTexto 181">
              <a:extLst>
                <a:ext uri="{FF2B5EF4-FFF2-40B4-BE49-F238E27FC236}">
                  <a16:creationId xmlns:a16="http://schemas.microsoft.com/office/drawing/2014/main" id="{685C0764-73F7-4B08-8AE2-CD932BEDF8D2}"/>
                </a:ext>
              </a:extLst>
            </xdr:cNvPr>
            <xdr:cNvSpPr txBox="1"/>
          </xdr:nvSpPr>
          <xdr:spPr>
            <a:xfrm>
              <a:off x="17655686" y="40404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82" name="CuadroTexto 181">
              <a:extLst>
                <a:ext uri="{FF2B5EF4-FFF2-40B4-BE49-F238E27FC236}">
                  <a16:creationId xmlns:a16="http://schemas.microsoft.com/office/drawing/2014/main" id="{685C0764-73F7-4B08-8AE2-CD932BEDF8D2}"/>
                </a:ext>
              </a:extLst>
            </xdr:cNvPr>
            <xdr:cNvSpPr txBox="1"/>
          </xdr:nvSpPr>
          <xdr:spPr>
            <a:xfrm>
              <a:off x="17655686" y="40404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87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3" name="CuadroTexto 182">
              <a:extLst>
                <a:ext uri="{FF2B5EF4-FFF2-40B4-BE49-F238E27FC236}">
                  <a16:creationId xmlns:a16="http://schemas.microsoft.com/office/drawing/2014/main" id="{70B20C73-9E96-4CA7-AA67-54DAB1F280A4}"/>
                </a:ext>
              </a:extLst>
            </xdr:cNvPr>
            <xdr:cNvSpPr txBox="1"/>
          </xdr:nvSpPr>
          <xdr:spPr>
            <a:xfrm>
              <a:off x="15832015" y="69136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3" name="CuadroTexto 182">
              <a:extLst>
                <a:ext uri="{FF2B5EF4-FFF2-40B4-BE49-F238E27FC236}">
                  <a16:creationId xmlns:a16="http://schemas.microsoft.com/office/drawing/2014/main" id="{70B20C73-9E96-4CA7-AA67-54DAB1F280A4}"/>
                </a:ext>
              </a:extLst>
            </xdr:cNvPr>
            <xdr:cNvSpPr txBox="1"/>
          </xdr:nvSpPr>
          <xdr:spPr>
            <a:xfrm>
              <a:off x="15832015" y="691368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87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4" name="CuadroTexto 183">
              <a:extLst>
                <a:ext uri="{FF2B5EF4-FFF2-40B4-BE49-F238E27FC236}">
                  <a16:creationId xmlns:a16="http://schemas.microsoft.com/office/drawing/2014/main" id="{75F5B0CB-A95F-4455-840F-1C1F8656B372}"/>
                </a:ext>
              </a:extLst>
            </xdr:cNvPr>
            <xdr:cNvSpPr txBox="1"/>
          </xdr:nvSpPr>
          <xdr:spPr>
            <a:xfrm>
              <a:off x="17655686" y="69836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84" name="CuadroTexto 183">
              <a:extLst>
                <a:ext uri="{FF2B5EF4-FFF2-40B4-BE49-F238E27FC236}">
                  <a16:creationId xmlns:a16="http://schemas.microsoft.com/office/drawing/2014/main" id="{75F5B0CB-A95F-4455-840F-1C1F8656B372}"/>
                </a:ext>
              </a:extLst>
            </xdr:cNvPr>
            <xdr:cNvSpPr txBox="1"/>
          </xdr:nvSpPr>
          <xdr:spPr>
            <a:xfrm>
              <a:off x="17655686" y="698364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86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5" name="CuadroTexto 184">
              <a:extLst>
                <a:ext uri="{FF2B5EF4-FFF2-40B4-BE49-F238E27FC236}">
                  <a16:creationId xmlns:a16="http://schemas.microsoft.com/office/drawing/2014/main" id="{06D02533-ADF1-46F3-A073-C32940C1E116}"/>
                </a:ext>
              </a:extLst>
            </xdr:cNvPr>
            <xdr:cNvSpPr txBox="1"/>
          </xdr:nvSpPr>
          <xdr:spPr>
            <a:xfrm>
              <a:off x="15832015" y="5837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𝑐𝑜𝑛𝑠𝑡𝑟𝑢𝑖𝑑𝑜𝑠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𝑚𝑒𝑡𝑟𝑜𝑠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𝑙𝑖𝑛𝑒𝑎𝑙𝑒𝑠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𝑝𝑟𝑜𝑔𝑟𝑎𝑚𝑎𝑑𝑜𝑠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5" name="CuadroTexto 184">
              <a:extLst>
                <a:ext uri="{FF2B5EF4-FFF2-40B4-BE49-F238E27FC236}">
                  <a16:creationId xmlns:a16="http://schemas.microsoft.com/office/drawing/2014/main" id="{06D02533-ADF1-46F3-A073-C32940C1E116}"/>
                </a:ext>
              </a:extLst>
            </xdr:cNvPr>
            <xdr:cNvSpPr txBox="1"/>
          </xdr:nvSpPr>
          <xdr:spPr>
            <a:xfrm>
              <a:off x="15832015" y="58373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𝑚𝑒𝑡𝑟𝑜𝑠 𝑙𝑖𝑛𝑒𝑎𝑙𝑒𝑠 𝑐𝑜𝑛𝑠𝑡𝑟𝑢𝑖𝑑𝑜𝑠)/( 𝑁ú𝑚𝑒𝑟𝑜 𝑑𝑒 𝑚𝑒𝑡𝑟𝑜𝑠 𝑙𝑖𝑛𝑒𝑎𝑙𝑒𝑠  𝑝𝑟𝑜𝑔𝑟𝑎𝑚𝑎𝑑𝑜𝑠)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2323163</xdr:colOff>
      <xdr:row>86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6" name="CuadroTexto 185">
              <a:extLst>
                <a:ext uri="{FF2B5EF4-FFF2-40B4-BE49-F238E27FC236}">
                  <a16:creationId xmlns:a16="http://schemas.microsoft.com/office/drawing/2014/main" id="{7A8B1623-6A68-4434-A3F7-80B3E7960744}"/>
                </a:ext>
              </a:extLst>
            </xdr:cNvPr>
            <xdr:cNvSpPr txBox="1"/>
          </xdr:nvSpPr>
          <xdr:spPr>
            <a:xfrm>
              <a:off x="17744138" y="5907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86" name="CuadroTexto 185">
              <a:extLst>
                <a:ext uri="{FF2B5EF4-FFF2-40B4-BE49-F238E27FC236}">
                  <a16:creationId xmlns:a16="http://schemas.microsoft.com/office/drawing/2014/main" id="{7A8B1623-6A68-4434-A3F7-80B3E7960744}"/>
                </a:ext>
              </a:extLst>
            </xdr:cNvPr>
            <xdr:cNvSpPr txBox="1"/>
          </xdr:nvSpPr>
          <xdr:spPr>
            <a:xfrm>
              <a:off x="17744138" y="59073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85</xdr:row>
      <xdr:rowOff>531935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7" name="CuadroTexto 186">
              <a:extLst>
                <a:ext uri="{FF2B5EF4-FFF2-40B4-BE49-F238E27FC236}">
                  <a16:creationId xmlns:a16="http://schemas.microsoft.com/office/drawing/2014/main" id="{AF0B667E-7BAD-48AF-82AC-069DF77F92D5}"/>
                </a:ext>
              </a:extLst>
            </xdr:cNvPr>
            <xdr:cNvSpPr txBox="1"/>
          </xdr:nvSpPr>
          <xdr:spPr>
            <a:xfrm>
              <a:off x="15832015" y="49229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7" name="CuadroTexto 186">
              <a:extLst>
                <a:ext uri="{FF2B5EF4-FFF2-40B4-BE49-F238E27FC236}">
                  <a16:creationId xmlns:a16="http://schemas.microsoft.com/office/drawing/2014/main" id="{AF0B667E-7BAD-48AF-82AC-069DF77F92D5}"/>
                </a:ext>
              </a:extLst>
            </xdr:cNvPr>
            <xdr:cNvSpPr txBox="1"/>
          </xdr:nvSpPr>
          <xdr:spPr>
            <a:xfrm>
              <a:off x="15832015" y="4922960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1765788</xdr:colOff>
      <xdr:row>85</xdr:row>
      <xdr:rowOff>675163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8" name="CuadroTexto 187">
              <a:extLst>
                <a:ext uri="{FF2B5EF4-FFF2-40B4-BE49-F238E27FC236}">
                  <a16:creationId xmlns:a16="http://schemas.microsoft.com/office/drawing/2014/main" id="{981DDFC1-3886-4424-87C0-A429CAFE38E8}"/>
                </a:ext>
              </a:extLst>
            </xdr:cNvPr>
            <xdr:cNvSpPr txBox="1"/>
          </xdr:nvSpPr>
          <xdr:spPr>
            <a:xfrm>
              <a:off x="17186763" y="50661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88" name="CuadroTexto 187">
              <a:extLst>
                <a:ext uri="{FF2B5EF4-FFF2-40B4-BE49-F238E27FC236}">
                  <a16:creationId xmlns:a16="http://schemas.microsoft.com/office/drawing/2014/main" id="{981DDFC1-3886-4424-87C0-A429CAFE38E8}"/>
                </a:ext>
              </a:extLst>
            </xdr:cNvPr>
            <xdr:cNvSpPr txBox="1"/>
          </xdr:nvSpPr>
          <xdr:spPr>
            <a:xfrm>
              <a:off x="17186763" y="5066188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534865</xdr:colOff>
      <xdr:row>88</xdr:row>
      <xdr:rowOff>379535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9" name="CuadroTexto 188">
              <a:extLst>
                <a:ext uri="{FF2B5EF4-FFF2-40B4-BE49-F238E27FC236}">
                  <a16:creationId xmlns:a16="http://schemas.microsoft.com/office/drawing/2014/main" id="{5CBEAA58-E04F-47F5-81BB-CA5BBA8A2149}"/>
                </a:ext>
              </a:extLst>
            </xdr:cNvPr>
            <xdr:cNvSpPr txBox="1"/>
          </xdr:nvSpPr>
          <xdr:spPr>
            <a:xfrm>
              <a:off x="21632740" y="804657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89" name="CuadroTexto 188">
              <a:extLst>
                <a:ext uri="{FF2B5EF4-FFF2-40B4-BE49-F238E27FC236}">
                  <a16:creationId xmlns:a16="http://schemas.microsoft.com/office/drawing/2014/main" id="{5CBEAA58-E04F-47F5-81BB-CA5BBA8A2149}"/>
                </a:ext>
              </a:extLst>
            </xdr:cNvPr>
            <xdr:cNvSpPr txBox="1"/>
          </xdr:nvSpPr>
          <xdr:spPr>
            <a:xfrm>
              <a:off x="21632740" y="804657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2358536</xdr:colOff>
      <xdr:row>88</xdr:row>
      <xdr:rowOff>420919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0" name="CuadroTexto 189">
              <a:extLst>
                <a:ext uri="{FF2B5EF4-FFF2-40B4-BE49-F238E27FC236}">
                  <a16:creationId xmlns:a16="http://schemas.microsoft.com/office/drawing/2014/main" id="{A6EAD002-0554-4E6A-87FD-59CD51D259F5}"/>
                </a:ext>
              </a:extLst>
            </xdr:cNvPr>
            <xdr:cNvSpPr txBox="1"/>
          </xdr:nvSpPr>
          <xdr:spPr>
            <a:xfrm>
              <a:off x="23456411" y="805071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0" name="CuadroTexto 189">
              <a:extLst>
                <a:ext uri="{FF2B5EF4-FFF2-40B4-BE49-F238E27FC236}">
                  <a16:creationId xmlns:a16="http://schemas.microsoft.com/office/drawing/2014/main" id="{A6EAD002-0554-4E6A-87FD-59CD51D259F5}"/>
                </a:ext>
              </a:extLst>
            </xdr:cNvPr>
            <xdr:cNvSpPr txBox="1"/>
          </xdr:nvSpPr>
          <xdr:spPr>
            <a:xfrm>
              <a:off x="23456411" y="805071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89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1" name="CuadroTexto 190">
              <a:extLst>
                <a:ext uri="{FF2B5EF4-FFF2-40B4-BE49-F238E27FC236}">
                  <a16:creationId xmlns:a16="http://schemas.microsoft.com/office/drawing/2014/main" id="{A6527C91-25F8-4299-B2CD-237883BE0BE5}"/>
                </a:ext>
              </a:extLst>
            </xdr:cNvPr>
            <xdr:cNvSpPr txBox="1"/>
          </xdr:nvSpPr>
          <xdr:spPr>
            <a:xfrm>
              <a:off x="15832015" y="91520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𝑐𝑖𝑠𝑡𝑒𝑟𝑛𝑎𝑠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91" name="CuadroTexto 190">
              <a:extLst>
                <a:ext uri="{FF2B5EF4-FFF2-40B4-BE49-F238E27FC236}">
                  <a16:creationId xmlns:a16="http://schemas.microsoft.com/office/drawing/2014/main" id="{A6527C91-25F8-4299-B2CD-237883BE0BE5}"/>
                </a:ext>
              </a:extLst>
            </xdr:cNvPr>
            <xdr:cNvSpPr txBox="1"/>
          </xdr:nvSpPr>
          <xdr:spPr>
            <a:xfrm>
              <a:off x="15832015" y="9152060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𝑐𝑖𝑠𝑡𝑒𝑟𝑛𝑎𝑠 𝑐𝑜𝑛𝑠𝑡𝑟𝑢𝑖𝑑𝑎𝑠)/( 𝑁ú𝑚𝑒𝑟𝑜 𝑑𝑒 𝑐𝑖𝑠𝑡𝑒𝑟𝑛𝑎𝑠 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89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2" name="CuadroTexto 191">
              <a:extLst>
                <a:ext uri="{FF2B5EF4-FFF2-40B4-BE49-F238E27FC236}">
                  <a16:creationId xmlns:a16="http://schemas.microsoft.com/office/drawing/2014/main" id="{799787EB-2010-4685-9736-DE09FE0F1B4F}"/>
                </a:ext>
              </a:extLst>
            </xdr:cNvPr>
            <xdr:cNvSpPr txBox="1"/>
          </xdr:nvSpPr>
          <xdr:spPr>
            <a:xfrm>
              <a:off x="17655686" y="92220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2" name="CuadroTexto 191">
              <a:extLst>
                <a:ext uri="{FF2B5EF4-FFF2-40B4-BE49-F238E27FC236}">
                  <a16:creationId xmlns:a16="http://schemas.microsoft.com/office/drawing/2014/main" id="{799787EB-2010-4685-9736-DE09FE0F1B4F}"/>
                </a:ext>
              </a:extLst>
            </xdr:cNvPr>
            <xdr:cNvSpPr txBox="1"/>
          </xdr:nvSpPr>
          <xdr:spPr>
            <a:xfrm>
              <a:off x="17655686" y="9222019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411040</xdr:colOff>
      <xdr:row>90</xdr:row>
      <xdr:rowOff>531935</xdr:rowOff>
    </xdr:from>
    <xdr:ext cx="1918922" cy="2550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3" name="CuadroTexto 192">
              <a:extLst>
                <a:ext uri="{FF2B5EF4-FFF2-40B4-BE49-F238E27FC236}">
                  <a16:creationId xmlns:a16="http://schemas.microsoft.com/office/drawing/2014/main" id="{2D3056A1-83CC-4D85-BCF7-373D05E5D39F}"/>
                </a:ext>
              </a:extLst>
            </xdr:cNvPr>
            <xdr:cNvSpPr txBox="1"/>
          </xdr:nvSpPr>
          <xdr:spPr>
            <a:xfrm>
              <a:off x="15832015" y="100569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𝑠𝑎𝑛𝑖𝑡𝑎𝑟𝑖𝑜𝑠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𝑐𝑜𝑛𝑠𝑡𝑟𝑢𝑖𝑑𝑎𝑠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𝑠𝑎𝑛𝑖𝑡𝑎𝑟𝑖𝑜𝑠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93" name="CuadroTexto 192">
              <a:extLst>
                <a:ext uri="{FF2B5EF4-FFF2-40B4-BE49-F238E27FC236}">
                  <a16:creationId xmlns:a16="http://schemas.microsoft.com/office/drawing/2014/main" id="{2D3056A1-83CC-4D85-BCF7-373D05E5D39F}"/>
                </a:ext>
              </a:extLst>
            </xdr:cNvPr>
            <xdr:cNvSpPr txBox="1"/>
          </xdr:nvSpPr>
          <xdr:spPr>
            <a:xfrm>
              <a:off x="15832015" y="10056935"/>
              <a:ext cx="1918922" cy="2550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𝑁ú𝑚𝑒𝑟𝑜 𝑑𝑒 𝑠𝑎𝑛𝑖𝑡𝑎𝑟𝑖𝑜𝑠  𝑐𝑜𝑛𝑠𝑡𝑟𝑢𝑖𝑑𝑎𝑠)/( 𝑁ú𝑚𝑒𝑟𝑜 𝑑𝑒 𝑠𝑎𝑛𝑖𝑡𝑎𝑟𝑖𝑜𝑠 𝑝𝑟𝑜𝑔𝑟𝑎𝑚𝑎𝑑𝑎𝑠)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2234711</xdr:colOff>
      <xdr:row>90</xdr:row>
      <xdr:rowOff>601894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4" name="CuadroTexto 193">
              <a:extLst>
                <a:ext uri="{FF2B5EF4-FFF2-40B4-BE49-F238E27FC236}">
                  <a16:creationId xmlns:a16="http://schemas.microsoft.com/office/drawing/2014/main" id="{13C9A33F-A8C0-43D9-BC41-EDA173BA08FE}"/>
                </a:ext>
              </a:extLst>
            </xdr:cNvPr>
            <xdr:cNvSpPr txBox="1"/>
          </xdr:nvSpPr>
          <xdr:spPr>
            <a:xfrm>
              <a:off x="17655686" y="101268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4" name="CuadroTexto 193">
              <a:extLst>
                <a:ext uri="{FF2B5EF4-FFF2-40B4-BE49-F238E27FC236}">
                  <a16:creationId xmlns:a16="http://schemas.microsoft.com/office/drawing/2014/main" id="{13C9A33F-A8C0-43D9-BC41-EDA173BA08FE}"/>
                </a:ext>
              </a:extLst>
            </xdr:cNvPr>
            <xdr:cNvSpPr txBox="1"/>
          </xdr:nvSpPr>
          <xdr:spPr>
            <a:xfrm>
              <a:off x="17655686" y="10126894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258640</xdr:colOff>
      <xdr:row>91</xdr:row>
      <xdr:rowOff>398585</xdr:rowOff>
    </xdr:from>
    <xdr:ext cx="1918922" cy="25603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5" name="CuadroTexto 194">
              <a:extLst>
                <a:ext uri="{FF2B5EF4-FFF2-40B4-BE49-F238E27FC236}">
                  <a16:creationId xmlns:a16="http://schemas.microsoft.com/office/drawing/2014/main" id="{F546ED98-8C67-4F1A-A93A-EF310F75F3F1}"/>
                </a:ext>
              </a:extLst>
            </xdr:cNvPr>
            <xdr:cNvSpPr txBox="1"/>
          </xdr:nvSpPr>
          <xdr:spPr>
            <a:xfrm>
              <a:off x="21356515" y="8309463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E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𝑃𝑟𝑜𝑝𝑜𝑟𝑐𝑖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ó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𝑎𝑣𝑎𝑛𝑐𝑒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𝑙𝑎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𝑜𝑏𝑟𝑎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(1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100)</m:t>
                        </m:r>
                      </m:num>
                      <m:den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𝑂𝑏𝑟𝑎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𝑃𝑙𝑎𝑛𝑖𝑓𝑖𝑐𝑎𝑑𝑎</m:t>
                        </m:r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000"/>
            </a:p>
          </xdr:txBody>
        </xdr:sp>
      </mc:Choice>
      <mc:Fallback xmlns="">
        <xdr:sp macro="" textlink="">
          <xdr:nvSpPr>
            <xdr:cNvPr id="195" name="CuadroTexto 194">
              <a:extLst>
                <a:ext uri="{FF2B5EF4-FFF2-40B4-BE49-F238E27FC236}">
                  <a16:creationId xmlns:a16="http://schemas.microsoft.com/office/drawing/2014/main" id="{F546ED98-8C67-4F1A-A93A-EF310F75F3F1}"/>
                </a:ext>
              </a:extLst>
            </xdr:cNvPr>
            <xdr:cNvSpPr txBox="1"/>
          </xdr:nvSpPr>
          <xdr:spPr>
            <a:xfrm>
              <a:off x="21356515" y="83094635"/>
              <a:ext cx="1918922" cy="256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i="0">
                  <a:latin typeface="Cambria Math" panose="02040503050406030204" pitchFamily="18" charset="0"/>
                </a:rPr>
                <a:t>(</a:t>
              </a:r>
              <a:r>
                <a:rPr lang="es-ES" sz="800" b="0" i="0">
                  <a:latin typeface="Cambria Math" panose="02040503050406030204" pitchFamily="18" charset="0"/>
                </a:rPr>
                <a:t>𝑃𝑟𝑜𝑝𝑜𝑟𝑐𝑖ó𝑛 𝑑𝑒 𝑎𝑣𝑎𝑛𝑐𝑒 𝑑𝑒 𝑙𝑎 𝑜𝑏𝑟𝑎 (1 𝑎 100))/( 𝑂𝑏𝑟𝑎 𝑃𝑙𝑎𝑛𝑖𝑓𝑖𝑐𝑎𝑑𝑎 )</a:t>
              </a:r>
              <a:endParaRPr lang="es-ES" sz="1000"/>
            </a:p>
          </xdr:txBody>
        </xdr:sp>
      </mc:Fallback>
    </mc:AlternateContent>
    <xdr:clientData/>
  </xdr:oneCellAnchor>
  <xdr:oneCellAnchor>
    <xdr:from>
      <xdr:col>15</xdr:col>
      <xdr:colOff>2213463</xdr:colOff>
      <xdr:row>91</xdr:row>
      <xdr:rowOff>427513</xdr:rowOff>
    </xdr:from>
    <xdr:ext cx="351693" cy="125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6" name="CuadroTexto 195">
              <a:extLst>
                <a:ext uri="{FF2B5EF4-FFF2-40B4-BE49-F238E27FC236}">
                  <a16:creationId xmlns:a16="http://schemas.microsoft.com/office/drawing/2014/main" id="{C44F4335-58CB-4849-831D-EEB73FEFF361}"/>
                </a:ext>
              </a:extLst>
            </xdr:cNvPr>
            <xdr:cNvSpPr txBox="1"/>
          </xdr:nvSpPr>
          <xdr:spPr>
            <a:xfrm>
              <a:off x="23311338" y="831235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8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s-ES" sz="800" b="0" i="1">
                            <a:latin typeface="Cambria Math" panose="02040503050406030204" pitchFamily="18" charset="0"/>
                          </a:rPr>
                          <m:t>100</m:t>
                        </m:r>
                      </m:e>
                    </m:d>
                  </m:oMath>
                </m:oMathPara>
              </a14:m>
              <a:endParaRPr lang="es-ES" sz="800" b="0"/>
            </a:p>
          </xdr:txBody>
        </xdr:sp>
      </mc:Choice>
      <mc:Fallback xmlns="">
        <xdr:sp macro="" textlink="">
          <xdr:nvSpPr>
            <xdr:cNvPr id="196" name="CuadroTexto 195">
              <a:extLst>
                <a:ext uri="{FF2B5EF4-FFF2-40B4-BE49-F238E27FC236}">
                  <a16:creationId xmlns:a16="http://schemas.microsoft.com/office/drawing/2014/main" id="{C44F4335-58CB-4849-831D-EEB73FEFF361}"/>
                </a:ext>
              </a:extLst>
            </xdr:cNvPr>
            <xdr:cNvSpPr txBox="1"/>
          </xdr:nvSpPr>
          <xdr:spPr>
            <a:xfrm>
              <a:off x="23311338" y="83123563"/>
              <a:ext cx="351693" cy="125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800" b="0" i="0">
                  <a:latin typeface="Cambria Math" panose="02040503050406030204" pitchFamily="18" charset="0"/>
                </a:rPr>
                <a:t>(100)</a:t>
              </a:r>
              <a:endParaRPr lang="es-ES" sz="800" b="0"/>
            </a:p>
          </xdr:txBody>
        </xdr:sp>
      </mc:Fallback>
    </mc:AlternateContent>
    <xdr:clientData/>
  </xdr:oneCellAnchor>
  <xdr:oneCellAnchor>
    <xdr:from>
      <xdr:col>15</xdr:col>
      <xdr:colOff>204124</xdr:colOff>
      <xdr:row>92</xdr:row>
      <xdr:rowOff>485660</xdr:rowOff>
    </xdr:from>
    <xdr:ext cx="2575445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7" name="Text Box 8">
              <a:extLst>
                <a:ext uri="{FF2B5EF4-FFF2-40B4-BE49-F238E27FC236}">
                  <a16:creationId xmlns:a16="http://schemas.microsoft.com/office/drawing/2014/main" id="{755F99F8-17C7-4009-99CC-F5F029CB6DD3}"/>
                </a:ext>
              </a:extLst>
            </xdr:cNvPr>
            <xdr:cNvSpPr txBox="1"/>
          </xdr:nvSpPr>
          <xdr:spPr>
            <a:xfrm>
              <a:off x="15625099" y="12039485"/>
              <a:ext cx="2575445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𝑖𝑛𝑠𝑡𝑎𝑙𝑎𝑑𝑜𝑠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97" name="Text Box 8">
              <a:extLst>
                <a:ext uri="{FF2B5EF4-FFF2-40B4-BE49-F238E27FC236}">
                  <a16:creationId xmlns:a16="http://schemas.microsoft.com/office/drawing/2014/main" id="{755F99F8-17C7-4009-99CC-F5F029CB6DD3}"/>
                </a:ext>
              </a:extLst>
            </xdr:cNvPr>
            <xdr:cNvSpPr txBox="1"/>
          </xdr:nvSpPr>
          <xdr:spPr>
            <a:xfrm>
              <a:off x="15625099" y="12039485"/>
              <a:ext cx="2575445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𝑖𝑛𝑠𝑡𝑎𝑙𝑎𝑑𝑜𝑠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139585</xdr:colOff>
      <xdr:row>93</xdr:row>
      <xdr:rowOff>448194</xdr:rowOff>
    </xdr:from>
    <xdr:ext cx="248412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8" name="Text Box 9">
              <a:extLst>
                <a:ext uri="{FF2B5EF4-FFF2-40B4-BE49-F238E27FC236}">
                  <a16:creationId xmlns:a16="http://schemas.microsoft.com/office/drawing/2014/main" id="{A2902AF6-B33F-4CF5-BDCD-9DC686E07207}"/>
                </a:ext>
              </a:extLst>
            </xdr:cNvPr>
            <xdr:cNvSpPr txBox="1"/>
          </xdr:nvSpPr>
          <xdr:spPr>
            <a:xfrm>
              <a:off x="15560560" y="12878319"/>
              <a:ext cx="248412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𝑐𝑜𝑛𝑠𝑡𝑟𝑢𝑖𝑑𝑜𝑠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98" name="Text Box 9">
              <a:extLst>
                <a:ext uri="{FF2B5EF4-FFF2-40B4-BE49-F238E27FC236}">
                  <a16:creationId xmlns:a16="http://schemas.microsoft.com/office/drawing/2014/main" id="{A2902AF6-B33F-4CF5-BDCD-9DC686E07207}"/>
                </a:ext>
              </a:extLst>
            </xdr:cNvPr>
            <xdr:cNvSpPr txBox="1"/>
          </xdr:nvSpPr>
          <xdr:spPr>
            <a:xfrm>
              <a:off x="15560560" y="12878319"/>
              <a:ext cx="248412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𝑐𝑜𝑛𝑠𝑡𝑟𝑢𝑖𝑑𝑜𝑠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  <xdr:oneCellAnchor>
    <xdr:from>
      <xdr:col>15</xdr:col>
      <xdr:colOff>139585</xdr:colOff>
      <xdr:row>94</xdr:row>
      <xdr:rowOff>448194</xdr:rowOff>
    </xdr:from>
    <xdr:ext cx="2484120" cy="3562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9" name="Text Box 9">
              <a:extLst>
                <a:ext uri="{FF2B5EF4-FFF2-40B4-BE49-F238E27FC236}">
                  <a16:creationId xmlns:a16="http://schemas.microsoft.com/office/drawing/2014/main" id="{99C8181E-2A88-4BB1-AE92-2BFBF70F2117}"/>
                </a:ext>
              </a:extLst>
            </xdr:cNvPr>
            <xdr:cNvSpPr txBox="1"/>
          </xdr:nvSpPr>
          <xdr:spPr>
            <a:xfrm>
              <a:off x="21237460" y="84820644"/>
              <a:ext cx="248412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lang="en-US" sz="110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  <a:cs typeface="Cambria Math" panose="02040503050406030204" charset="0"/>
                        </a:rPr>
                        <m:t>𝑖𝑛𝑠𝑡𝑎𝑙𝑎𝑑𝑜𝑠</m:t>
                      </m:r>
                    </m:num>
                    <m:den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𝐶𝑎𝑛𝑡𝑖𝑑𝑎𝑑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𝑑𝑒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𝐾𝑖𝑙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ó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𝑚𝑒𝑡𝑟𝑜𝑠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 </m:t>
                      </m:r>
                      <m:r>
                        <a:rPr 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𝑃𝑟𝑜𝑔𝑟𝑎𝑚𝑎𝑑𝑜𝑠</m:t>
                      </m:r>
                    </m:den>
                  </m:f>
                </m:oMath>
              </a14:m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Choice>
      <mc:Fallback xmlns="">
        <xdr:sp macro="" textlink="">
          <xdr:nvSpPr>
            <xdr:cNvPr id="199" name="Text Box 9">
              <a:extLst>
                <a:ext uri="{FF2B5EF4-FFF2-40B4-BE49-F238E27FC236}">
                  <a16:creationId xmlns:a16="http://schemas.microsoft.com/office/drawing/2014/main" id="{99C8181E-2A88-4BB1-AE92-2BFBF70F2117}"/>
                </a:ext>
              </a:extLst>
            </xdr:cNvPr>
            <xdr:cNvSpPr txBox="1"/>
          </xdr:nvSpPr>
          <xdr:spPr>
            <a:xfrm>
              <a:off x="21237460" y="84820644"/>
              <a:ext cx="2484120" cy="35623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𝐾𝑖𝑙ó𝑚𝑒𝑡𝑟𝑜𝑠 </a:t>
              </a:r>
              <a:r>
                <a:rPr lang="es-MX" sz="1100" b="0" i="0">
                  <a:latin typeface="Cambria Math" panose="02040503050406030204" pitchFamily="18" charset="0"/>
                  <a:cs typeface="Cambria Math" panose="02040503050406030204" charset="0"/>
                </a:rPr>
                <a:t>𝑖𝑛𝑠𝑡𝑎𝑙𝑎𝑑𝑜𝑠</a:t>
              </a:r>
              <a:r>
                <a:rPr lang="en-US" sz="1100" b="0" i="0">
                  <a:latin typeface="Cambria Math" panose="02040503050406030204" pitchFamily="18" charset="0"/>
                  <a:cs typeface="Cambria Math" panose="02040503050406030204" charset="0"/>
                </a:rPr>
                <a:t>)/(</a:t>
              </a:r>
              <a:r>
                <a:rPr lang="en-US" sz="1100" i="0">
                  <a:latin typeface="Cambria Math" panose="02040503050406030204" charset="0"/>
                  <a:cs typeface="Cambria Math" panose="02040503050406030204" charset="0"/>
                </a:rPr>
                <a:t>𝐶𝑎𝑛𝑡𝑖𝑑𝑎𝑑 𝑑𝑒 𝐾𝑖𝑙ó𝑚𝑒𝑡𝑟𝑜𝑠 𝑃𝑟𝑜𝑔𝑟𝑎𝑚𝑎𝑑𝑜𝑠</a:t>
              </a:r>
              <a:r>
                <a:rPr lang="en-US" sz="1100" i="0">
                  <a:latin typeface="Cambria Math" panose="02040503050406030204" pitchFamily="18" charset="0"/>
                  <a:cs typeface="Cambria Math" panose="02040503050406030204" charset="0"/>
                </a:rPr>
                <a:t>)</a:t>
              </a:r>
              <a:r>
                <a:rPr lang="es-ES" altLang="en-US" sz="1100"/>
                <a:t> </a:t>
              </a:r>
              <a:r>
                <a:rPr lang="es-ES" altLang="en-US" sz="800"/>
                <a:t>(100%)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="90" zoomScaleNormal="90" workbookViewId="0">
      <selection activeCell="B21" sqref="B21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4" customWidth="1"/>
    <col min="5" max="5" width="22.28515625" customWidth="1"/>
    <col min="6" max="6" width="22" customWidth="1"/>
    <col min="7" max="7" width="27.85546875" customWidth="1"/>
    <col min="8" max="8" width="11.85546875" customWidth="1"/>
    <col min="9" max="9" width="13.42578125" customWidth="1"/>
    <col min="10" max="10" width="22.42578125" customWidth="1"/>
    <col min="11" max="11" width="13.7109375" bestFit="1" customWidth="1"/>
    <col min="12" max="12" width="18.7109375" customWidth="1"/>
    <col min="13" max="13" width="22.7109375" customWidth="1"/>
    <col min="14" max="14" width="16.85546875" customWidth="1"/>
    <col min="15" max="15" width="20.28515625" customWidth="1"/>
    <col min="16" max="16" width="46.85546875" customWidth="1"/>
  </cols>
  <sheetData>
    <row r="1" spans="1:16" ht="63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69.75" customHeight="1" x14ac:dyDescent="0.25">
      <c r="A2" s="41" t="s">
        <v>16</v>
      </c>
      <c r="B2" s="4" t="s">
        <v>17</v>
      </c>
      <c r="C2" s="6" t="s">
        <v>18</v>
      </c>
      <c r="D2" s="35" t="s">
        <v>23</v>
      </c>
      <c r="E2" s="34" t="s">
        <v>24</v>
      </c>
      <c r="F2" s="34" t="s">
        <v>25</v>
      </c>
      <c r="G2" s="4" t="s">
        <v>26</v>
      </c>
      <c r="H2" s="9">
        <v>16.381786000000002</v>
      </c>
      <c r="I2" s="9">
        <v>-96.965851999999998</v>
      </c>
      <c r="J2" s="4" t="s">
        <v>31</v>
      </c>
      <c r="K2" s="4" t="s">
        <v>32</v>
      </c>
      <c r="L2" s="10">
        <v>499826.18</v>
      </c>
      <c r="M2" s="7" t="s">
        <v>33</v>
      </c>
      <c r="N2" s="6" t="s">
        <v>34</v>
      </c>
      <c r="O2" s="9">
        <f>69+84</f>
        <v>153</v>
      </c>
      <c r="P2" s="13" t="s">
        <v>35</v>
      </c>
    </row>
    <row r="3" spans="1:16" ht="63" customHeight="1" x14ac:dyDescent="0.25">
      <c r="A3" s="42"/>
      <c r="B3" s="4" t="s">
        <v>19</v>
      </c>
      <c r="C3" s="6" t="s">
        <v>18</v>
      </c>
      <c r="D3" s="36"/>
      <c r="E3" s="34"/>
      <c r="F3" s="34"/>
      <c r="G3" s="4" t="s">
        <v>27</v>
      </c>
      <c r="H3" s="9">
        <v>16.844503</v>
      </c>
      <c r="I3" s="9">
        <v>-97.210846000000004</v>
      </c>
      <c r="J3" s="4" t="s">
        <v>31</v>
      </c>
      <c r="K3" s="4" t="s">
        <v>32</v>
      </c>
      <c r="L3" s="11">
        <v>1080231.44</v>
      </c>
      <c r="M3" s="7" t="s">
        <v>33</v>
      </c>
      <c r="N3" s="6" t="s">
        <v>34</v>
      </c>
      <c r="O3" s="7">
        <f>131+130</f>
        <v>261</v>
      </c>
      <c r="P3" s="13" t="s">
        <v>35</v>
      </c>
    </row>
    <row r="4" spans="1:16" ht="69.75" customHeight="1" x14ac:dyDescent="0.25">
      <c r="A4" s="42"/>
      <c r="B4" s="6" t="s">
        <v>20</v>
      </c>
      <c r="C4" s="6" t="s">
        <v>18</v>
      </c>
      <c r="D4" s="36"/>
      <c r="E4" s="34"/>
      <c r="F4" s="34"/>
      <c r="G4" s="4" t="s">
        <v>28</v>
      </c>
      <c r="H4" s="9">
        <v>16.491641000000001</v>
      </c>
      <c r="I4" s="9">
        <v>-96.982397000000006</v>
      </c>
      <c r="J4" s="4" t="s">
        <v>31</v>
      </c>
      <c r="K4" s="4" t="s">
        <v>32</v>
      </c>
      <c r="L4" s="11">
        <v>1200000</v>
      </c>
      <c r="M4" s="7" t="s">
        <v>33</v>
      </c>
      <c r="N4" s="6" t="s">
        <v>34</v>
      </c>
      <c r="O4" s="7">
        <f>186+161</f>
        <v>347</v>
      </c>
      <c r="P4" s="13" t="s">
        <v>35</v>
      </c>
    </row>
    <row r="5" spans="1:16" ht="63" customHeight="1" x14ac:dyDescent="0.25">
      <c r="A5" s="42"/>
      <c r="B5" s="7" t="s">
        <v>21</v>
      </c>
      <c r="C5" s="6" t="s">
        <v>18</v>
      </c>
      <c r="D5" s="36"/>
      <c r="E5" s="34"/>
      <c r="F5" s="34"/>
      <c r="G5" s="4" t="s">
        <v>29</v>
      </c>
      <c r="H5" s="9">
        <v>16.572921000000001</v>
      </c>
      <c r="I5" s="9">
        <v>-96.986206999999993</v>
      </c>
      <c r="J5" s="4" t="s">
        <v>31</v>
      </c>
      <c r="K5" s="4" t="s">
        <v>32</v>
      </c>
      <c r="L5" s="11">
        <v>1500000</v>
      </c>
      <c r="M5" s="7" t="s">
        <v>33</v>
      </c>
      <c r="N5" s="6" t="s">
        <v>34</v>
      </c>
      <c r="O5" s="7">
        <f>120+100</f>
        <v>220</v>
      </c>
      <c r="P5" s="13" t="s">
        <v>35</v>
      </c>
    </row>
    <row r="6" spans="1:16" ht="67.5" customHeight="1" x14ac:dyDescent="0.25">
      <c r="A6" s="43"/>
      <c r="B6" s="6" t="s">
        <v>22</v>
      </c>
      <c r="C6" s="6" t="s">
        <v>18</v>
      </c>
      <c r="D6" s="37"/>
      <c r="E6" s="34"/>
      <c r="F6" s="34"/>
      <c r="G6" s="4" t="s">
        <v>30</v>
      </c>
      <c r="H6" s="9">
        <v>16.509326000000001</v>
      </c>
      <c r="I6" s="9">
        <v>-96.979572000000005</v>
      </c>
      <c r="J6" s="4" t="s">
        <v>31</v>
      </c>
      <c r="K6" s="4" t="s">
        <v>32</v>
      </c>
      <c r="L6" s="11">
        <v>1800000</v>
      </c>
      <c r="M6" s="7" t="s">
        <v>33</v>
      </c>
      <c r="N6" s="6" t="s">
        <v>34</v>
      </c>
      <c r="O6" s="7">
        <f>605+450</f>
        <v>1055</v>
      </c>
      <c r="P6" s="13" t="s">
        <v>35</v>
      </c>
    </row>
    <row r="7" spans="1:16" ht="68.25" customHeight="1" x14ac:dyDescent="0.25">
      <c r="A7" s="44" t="s">
        <v>36</v>
      </c>
      <c r="B7" s="4" t="s">
        <v>37</v>
      </c>
      <c r="C7" s="5" t="s">
        <v>42</v>
      </c>
      <c r="D7" s="38" t="s">
        <v>43</v>
      </c>
      <c r="E7" s="38" t="s">
        <v>44</v>
      </c>
      <c r="F7" s="38" t="s">
        <v>45</v>
      </c>
      <c r="G7" s="4" t="s">
        <v>46</v>
      </c>
      <c r="H7" s="9">
        <v>16.558185000000002</v>
      </c>
      <c r="I7" s="9">
        <v>-96.928049000000001</v>
      </c>
      <c r="J7" s="4" t="s">
        <v>31</v>
      </c>
      <c r="K7" s="4" t="s">
        <v>32</v>
      </c>
      <c r="L7" s="15">
        <v>1200000</v>
      </c>
      <c r="M7" s="7" t="s">
        <v>33</v>
      </c>
      <c r="N7" s="16" t="s">
        <v>52</v>
      </c>
      <c r="O7" s="9">
        <f>25+27</f>
        <v>52</v>
      </c>
      <c r="P7" s="18" t="s">
        <v>55</v>
      </c>
    </row>
    <row r="8" spans="1:16" ht="64.5" customHeight="1" x14ac:dyDescent="0.25">
      <c r="A8" s="45"/>
      <c r="B8" s="4" t="s">
        <v>19</v>
      </c>
      <c r="C8" s="5" t="s">
        <v>42</v>
      </c>
      <c r="D8" s="39"/>
      <c r="E8" s="39"/>
      <c r="F8" s="39"/>
      <c r="G8" s="4" t="s">
        <v>47</v>
      </c>
      <c r="H8" s="9">
        <v>16.844503</v>
      </c>
      <c r="I8" s="9">
        <v>-97.210846000000004</v>
      </c>
      <c r="J8" s="4" t="s">
        <v>31</v>
      </c>
      <c r="K8" s="4" t="s">
        <v>32</v>
      </c>
      <c r="L8" s="15">
        <v>350000</v>
      </c>
      <c r="M8" s="7" t="s">
        <v>33</v>
      </c>
      <c r="N8" s="6" t="s">
        <v>53</v>
      </c>
      <c r="O8" s="7">
        <f>240+210</f>
        <v>450</v>
      </c>
      <c r="P8" s="18" t="s">
        <v>56</v>
      </c>
    </row>
    <row r="9" spans="1:16" ht="71.25" customHeight="1" x14ac:dyDescent="0.25">
      <c r="A9" s="45"/>
      <c r="B9" s="6" t="s">
        <v>38</v>
      </c>
      <c r="C9" s="5" t="s">
        <v>42</v>
      </c>
      <c r="D9" s="39"/>
      <c r="E9" s="39"/>
      <c r="F9" s="39"/>
      <c r="G9" s="4" t="s">
        <v>48</v>
      </c>
      <c r="H9" s="9">
        <v>16.845680999999999</v>
      </c>
      <c r="I9" s="9">
        <v>-97.231228000000002</v>
      </c>
      <c r="J9" s="4" t="s">
        <v>31</v>
      </c>
      <c r="K9" s="4" t="s">
        <v>32</v>
      </c>
      <c r="L9" s="15">
        <v>350000</v>
      </c>
      <c r="M9" s="7" t="s">
        <v>33</v>
      </c>
      <c r="N9" s="6" t="s">
        <v>54</v>
      </c>
      <c r="O9" s="7">
        <f>216+213</f>
        <v>429</v>
      </c>
      <c r="P9" s="18" t="s">
        <v>56</v>
      </c>
    </row>
    <row r="10" spans="1:16" ht="58.5" customHeight="1" x14ac:dyDescent="0.25">
      <c r="A10" s="45"/>
      <c r="B10" s="14" t="s">
        <v>39</v>
      </c>
      <c r="C10" s="5" t="s">
        <v>42</v>
      </c>
      <c r="D10" s="39"/>
      <c r="E10" s="39"/>
      <c r="F10" s="39"/>
      <c r="G10" s="4" t="s">
        <v>49</v>
      </c>
      <c r="H10" s="9">
        <v>16.550006</v>
      </c>
      <c r="I10" s="9">
        <v>-96.991793000000001</v>
      </c>
      <c r="J10" s="4" t="s">
        <v>31</v>
      </c>
      <c r="K10" s="4" t="s">
        <v>32</v>
      </c>
      <c r="L10" s="15">
        <v>1800000</v>
      </c>
      <c r="M10" s="7" t="s">
        <v>33</v>
      </c>
      <c r="N10" s="16" t="s">
        <v>52</v>
      </c>
      <c r="O10" s="17">
        <f>67+62</f>
        <v>129</v>
      </c>
      <c r="P10" s="18" t="s">
        <v>55</v>
      </c>
    </row>
    <row r="11" spans="1:16" ht="60" customHeight="1" x14ac:dyDescent="0.25">
      <c r="A11" s="45"/>
      <c r="B11" s="14" t="s">
        <v>40</v>
      </c>
      <c r="C11" s="5" t="s">
        <v>42</v>
      </c>
      <c r="D11" s="39"/>
      <c r="E11" s="39"/>
      <c r="F11" s="39"/>
      <c r="G11" s="4" t="s">
        <v>50</v>
      </c>
      <c r="H11" s="9">
        <v>16.354855000000001</v>
      </c>
      <c r="I11" s="9">
        <v>-97.095691000000002</v>
      </c>
      <c r="J11" s="4" t="s">
        <v>31</v>
      </c>
      <c r="K11" s="4" t="s">
        <v>32</v>
      </c>
      <c r="L11" s="15">
        <v>1800000</v>
      </c>
      <c r="M11" s="7" t="s">
        <v>33</v>
      </c>
      <c r="N11" s="16" t="s">
        <v>52</v>
      </c>
      <c r="O11" s="17">
        <f>360+290</f>
        <v>650</v>
      </c>
      <c r="P11" s="18" t="s">
        <v>55</v>
      </c>
    </row>
    <row r="12" spans="1:16" ht="60" customHeight="1" x14ac:dyDescent="0.25">
      <c r="A12" s="46"/>
      <c r="B12" s="14" t="s">
        <v>41</v>
      </c>
      <c r="C12" s="5" t="s">
        <v>42</v>
      </c>
      <c r="D12" s="40"/>
      <c r="E12" s="40"/>
      <c r="F12" s="40"/>
      <c r="G12" s="4" t="s">
        <v>51</v>
      </c>
      <c r="H12" s="9">
        <v>16.406741</v>
      </c>
      <c r="I12" s="9">
        <v>-96.962019999999995</v>
      </c>
      <c r="J12" s="4" t="s">
        <v>31</v>
      </c>
      <c r="K12" s="4" t="s">
        <v>32</v>
      </c>
      <c r="L12" s="15">
        <v>1800000</v>
      </c>
      <c r="M12" s="7" t="s">
        <v>33</v>
      </c>
      <c r="N12" s="16" t="s">
        <v>52</v>
      </c>
      <c r="O12" s="17">
        <f>99+111</f>
        <v>210</v>
      </c>
      <c r="P12" s="18" t="s">
        <v>55</v>
      </c>
    </row>
    <row r="13" spans="1:16" ht="69.75" customHeight="1" x14ac:dyDescent="0.25">
      <c r="A13" s="47" t="s">
        <v>57</v>
      </c>
      <c r="B13" s="4" t="s">
        <v>58</v>
      </c>
      <c r="C13" s="4" t="s">
        <v>61</v>
      </c>
      <c r="D13" s="34" t="s">
        <v>62</v>
      </c>
      <c r="E13" s="34" t="s">
        <v>63</v>
      </c>
      <c r="F13" s="34" t="s">
        <v>64</v>
      </c>
      <c r="G13" s="4" t="s">
        <v>65</v>
      </c>
      <c r="H13" s="9">
        <v>16.509326000000001</v>
      </c>
      <c r="I13" s="9">
        <v>-96.979572000000005</v>
      </c>
      <c r="J13" s="4" t="s">
        <v>31</v>
      </c>
      <c r="K13" s="4" t="s">
        <v>32</v>
      </c>
      <c r="L13" s="15">
        <v>2500000</v>
      </c>
      <c r="M13" s="12" t="s">
        <v>33</v>
      </c>
      <c r="N13" s="6" t="s">
        <v>70</v>
      </c>
      <c r="O13" s="9">
        <f>8349+6176</f>
        <v>14525</v>
      </c>
      <c r="P13" s="13" t="s">
        <v>72</v>
      </c>
    </row>
    <row r="14" spans="1:16" ht="70.5" customHeight="1" x14ac:dyDescent="0.25">
      <c r="A14" s="48"/>
      <c r="B14" s="4" t="s">
        <v>59</v>
      </c>
      <c r="C14" s="4" t="s">
        <v>61</v>
      </c>
      <c r="D14" s="34"/>
      <c r="E14" s="34"/>
      <c r="F14" s="34"/>
      <c r="G14" s="4" t="s">
        <v>66</v>
      </c>
      <c r="H14" s="9">
        <v>16.555387</v>
      </c>
      <c r="I14" s="9">
        <v>-96.951303999999993</v>
      </c>
      <c r="J14" s="4" t="s">
        <v>31</v>
      </c>
      <c r="K14" s="4" t="s">
        <v>32</v>
      </c>
      <c r="L14" s="15">
        <v>3500000</v>
      </c>
      <c r="M14" s="12" t="s">
        <v>33</v>
      </c>
      <c r="N14" s="6" t="s">
        <v>71</v>
      </c>
      <c r="O14" s="7">
        <f>15+22</f>
        <v>37</v>
      </c>
      <c r="P14" s="13" t="s">
        <v>72</v>
      </c>
    </row>
    <row r="15" spans="1:16" ht="70.5" customHeight="1" x14ac:dyDescent="0.25">
      <c r="A15" s="49"/>
      <c r="B15" s="6" t="s">
        <v>60</v>
      </c>
      <c r="C15" s="4" t="s">
        <v>61</v>
      </c>
      <c r="D15" s="34"/>
      <c r="E15" s="34"/>
      <c r="F15" s="34"/>
      <c r="G15" s="4" t="s">
        <v>67</v>
      </c>
      <c r="H15" s="9">
        <v>16.354855000000001</v>
      </c>
      <c r="I15" s="9">
        <v>-97.095691000000002</v>
      </c>
      <c r="J15" s="4" t="s">
        <v>68</v>
      </c>
      <c r="K15" s="4" t="s">
        <v>32</v>
      </c>
      <c r="L15" s="15">
        <v>2500000</v>
      </c>
      <c r="M15" s="12" t="s">
        <v>69</v>
      </c>
      <c r="N15" s="6" t="s">
        <v>71</v>
      </c>
      <c r="O15" s="7">
        <f>380+290</f>
        <v>670</v>
      </c>
      <c r="P15" s="13" t="s">
        <v>72</v>
      </c>
    </row>
    <row r="16" spans="1:16" ht="114" customHeight="1" x14ac:dyDescent="0.25">
      <c r="A16" s="50" t="s">
        <v>80</v>
      </c>
      <c r="B16" s="4" t="s">
        <v>58</v>
      </c>
      <c r="C16" s="4" t="s">
        <v>73</v>
      </c>
      <c r="D16" s="8" t="s">
        <v>74</v>
      </c>
      <c r="E16" s="8" t="s">
        <v>75</v>
      </c>
      <c r="F16" s="8" t="s">
        <v>76</v>
      </c>
      <c r="G16" s="4" t="s">
        <v>77</v>
      </c>
      <c r="H16" s="9">
        <v>16.514942999999999</v>
      </c>
      <c r="I16" s="9">
        <v>-96.978523999999993</v>
      </c>
      <c r="J16" s="4" t="s">
        <v>31</v>
      </c>
      <c r="K16" s="4" t="s">
        <v>32</v>
      </c>
      <c r="L16" s="15">
        <v>1500000</v>
      </c>
      <c r="M16" s="19" t="s">
        <v>78</v>
      </c>
      <c r="N16" s="6" t="s">
        <v>79</v>
      </c>
      <c r="O16" s="9">
        <f>213+234</f>
        <v>447</v>
      </c>
      <c r="P16" s="20" t="s">
        <v>55</v>
      </c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mergeCells count="12">
    <mergeCell ref="D13:D15"/>
    <mergeCell ref="E13:E15"/>
    <mergeCell ref="F13:F15"/>
    <mergeCell ref="A13:A15"/>
    <mergeCell ref="A2:A6"/>
    <mergeCell ref="E2:E6"/>
    <mergeCell ref="D2:D6"/>
    <mergeCell ref="F2:F6"/>
    <mergeCell ref="D7:D12"/>
    <mergeCell ref="E7:E12"/>
    <mergeCell ref="F7:F12"/>
    <mergeCell ref="A7:A12"/>
  </mergeCells>
  <phoneticPr fontId="7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workbookViewId="0">
      <selection activeCell="A2" sqref="A2"/>
    </sheetView>
  </sheetViews>
  <sheetFormatPr baseColWidth="10" defaultRowHeight="15" x14ac:dyDescent="0.25"/>
  <cols>
    <col min="1" max="1" width="20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8" max="8" width="13.5703125" customWidth="1"/>
    <col min="9" max="9" width="13.85546875" customWidth="1"/>
    <col min="10" max="10" width="21.7109375" customWidth="1"/>
    <col min="11" max="11" width="14.85546875" customWidth="1"/>
    <col min="13" max="13" width="21.140625" customWidth="1"/>
    <col min="15" max="15" width="20.28515625" customWidth="1"/>
    <col min="16" max="16" width="42.85546875" customWidth="1"/>
  </cols>
  <sheetData>
    <row r="1" spans="1:16" ht="47.25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93" customHeight="1" x14ac:dyDescent="0.25">
      <c r="A2" s="51" t="s">
        <v>81</v>
      </c>
      <c r="B2" s="4" t="s">
        <v>58</v>
      </c>
      <c r="C2" s="4" t="s">
        <v>82</v>
      </c>
      <c r="D2" s="8" t="s">
        <v>83</v>
      </c>
      <c r="E2" s="8" t="s">
        <v>84</v>
      </c>
      <c r="F2" s="8" t="s">
        <v>85</v>
      </c>
      <c r="G2" s="4" t="s">
        <v>86</v>
      </c>
      <c r="H2" s="9">
        <v>16.514942999999999</v>
      </c>
      <c r="I2" s="9">
        <v>-96.978523999999993</v>
      </c>
      <c r="J2" s="4" t="s">
        <v>87</v>
      </c>
      <c r="K2" s="4" t="s">
        <v>32</v>
      </c>
      <c r="L2" s="15">
        <v>120000</v>
      </c>
      <c r="M2" s="6" t="s">
        <v>78</v>
      </c>
      <c r="N2" s="6" t="s">
        <v>88</v>
      </c>
      <c r="O2" s="9">
        <v>85</v>
      </c>
      <c r="P2" s="18" t="s">
        <v>89</v>
      </c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workbookViewId="0">
      <selection activeCell="A2" sqref="A2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9" max="9" width="14.7109375" customWidth="1"/>
    <col min="10" max="10" width="21.7109375" customWidth="1"/>
    <col min="11" max="11" width="16.5703125" customWidth="1"/>
    <col min="13" max="13" width="21.42578125" customWidth="1"/>
    <col min="14" max="14" width="13.85546875" customWidth="1"/>
    <col min="15" max="15" width="20.28515625" customWidth="1"/>
    <col min="16" max="16" width="42.140625" customWidth="1"/>
  </cols>
  <sheetData>
    <row r="1" spans="1:16" ht="31.5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90" customHeight="1" x14ac:dyDescent="0.25">
      <c r="A2" s="52" t="s">
        <v>98</v>
      </c>
      <c r="B2" s="4" t="s">
        <v>58</v>
      </c>
      <c r="C2" s="6" t="s">
        <v>90</v>
      </c>
      <c r="D2" s="6" t="s">
        <v>91</v>
      </c>
      <c r="E2" s="8" t="s">
        <v>92</v>
      </c>
      <c r="F2" s="8" t="s">
        <v>93</v>
      </c>
      <c r="G2" s="4" t="s">
        <v>94</v>
      </c>
      <c r="H2" s="9">
        <v>16.514942999999999</v>
      </c>
      <c r="I2" s="9">
        <v>-96.978523999999993</v>
      </c>
      <c r="J2" s="4" t="s">
        <v>95</v>
      </c>
      <c r="K2" s="4" t="s">
        <v>32</v>
      </c>
      <c r="L2" s="15">
        <v>850000</v>
      </c>
      <c r="M2" s="6" t="s">
        <v>78</v>
      </c>
      <c r="N2" s="6" t="s">
        <v>96</v>
      </c>
      <c r="O2" s="9">
        <v>2250</v>
      </c>
      <c r="P2" s="18" t="s">
        <v>97</v>
      </c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1"/>
      <c r="N6" s="1"/>
      <c r="O6" s="1"/>
      <c r="P6" s="1"/>
    </row>
    <row r="7" spans="1:1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1"/>
      <c r="N7" s="1"/>
      <c r="O7" s="1"/>
      <c r="P7" s="1"/>
    </row>
    <row r="8" spans="1:1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1"/>
      <c r="N8" s="1"/>
      <c r="O8" s="1"/>
      <c r="P8" s="1"/>
    </row>
    <row r="9" spans="1:1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1"/>
      <c r="N9" s="1"/>
      <c r="O9" s="1"/>
      <c r="P9" s="1"/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workbookViewId="0">
      <selection activeCell="A2" sqref="A2:A9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2" customWidth="1"/>
    <col min="7" max="7" width="27.85546875" customWidth="1"/>
    <col min="8" max="8" width="13.140625" customWidth="1"/>
    <col min="9" max="9" width="13.5703125" customWidth="1"/>
    <col min="10" max="10" width="21.7109375" customWidth="1"/>
    <col min="11" max="11" width="17" customWidth="1"/>
    <col min="12" max="12" width="14.28515625" customWidth="1"/>
    <col min="13" max="13" width="21.28515625" customWidth="1"/>
    <col min="14" max="14" width="19.28515625" customWidth="1"/>
    <col min="15" max="15" width="20.28515625" customWidth="1"/>
    <col min="16" max="16" width="52.28515625" customWidth="1"/>
  </cols>
  <sheetData>
    <row r="1" spans="1:16" ht="31.5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83.25" customHeight="1" x14ac:dyDescent="0.25">
      <c r="A2" s="53" t="s">
        <v>99</v>
      </c>
      <c r="B2" s="4" t="s">
        <v>38</v>
      </c>
      <c r="C2" s="6" t="s">
        <v>105</v>
      </c>
      <c r="D2" s="38" t="s">
        <v>106</v>
      </c>
      <c r="E2" s="38" t="s">
        <v>107</v>
      </c>
      <c r="F2" s="38" t="s">
        <v>108</v>
      </c>
      <c r="G2" s="4" t="s">
        <v>109</v>
      </c>
      <c r="H2" s="9">
        <v>16.845680999999999</v>
      </c>
      <c r="I2" s="9">
        <v>-97.231228000000002</v>
      </c>
      <c r="J2" s="4" t="s">
        <v>31</v>
      </c>
      <c r="K2" s="4" t="s">
        <v>32</v>
      </c>
      <c r="L2" s="21">
        <v>2995679.34</v>
      </c>
      <c r="M2" s="7" t="s">
        <v>33</v>
      </c>
      <c r="N2" s="6" t="s">
        <v>110</v>
      </c>
      <c r="O2" s="9">
        <v>428</v>
      </c>
      <c r="P2" s="13" t="s">
        <v>35</v>
      </c>
    </row>
    <row r="3" spans="1:16" ht="72" customHeight="1" x14ac:dyDescent="0.25">
      <c r="A3" s="54"/>
      <c r="B3" s="4" t="s">
        <v>100</v>
      </c>
      <c r="C3" s="6" t="s">
        <v>105</v>
      </c>
      <c r="D3" s="39"/>
      <c r="E3" s="39"/>
      <c r="F3" s="39"/>
      <c r="G3" s="4" t="s">
        <v>111</v>
      </c>
      <c r="H3" s="9">
        <v>16.631768000000001</v>
      </c>
      <c r="I3" s="9">
        <v>-96.957311000000004</v>
      </c>
      <c r="J3" s="4" t="s">
        <v>31</v>
      </c>
      <c r="K3" s="4" t="s">
        <v>32</v>
      </c>
      <c r="L3" s="22">
        <v>2491399.36</v>
      </c>
      <c r="M3" s="7" t="s">
        <v>33</v>
      </c>
      <c r="N3" s="6" t="s">
        <v>112</v>
      </c>
      <c r="O3" s="7">
        <v>869</v>
      </c>
      <c r="P3" s="13" t="s">
        <v>35</v>
      </c>
    </row>
    <row r="4" spans="1:16" ht="70.5" customHeight="1" x14ac:dyDescent="0.25">
      <c r="A4" s="54"/>
      <c r="B4" s="6" t="s">
        <v>58</v>
      </c>
      <c r="C4" s="6" t="s">
        <v>105</v>
      </c>
      <c r="D4" s="39"/>
      <c r="E4" s="39"/>
      <c r="F4" s="39"/>
      <c r="G4" s="4" t="s">
        <v>113</v>
      </c>
      <c r="H4" s="9">
        <v>16.514779999999998</v>
      </c>
      <c r="I4" s="9">
        <v>-96.977844000000005</v>
      </c>
      <c r="J4" s="4" t="s">
        <v>31</v>
      </c>
      <c r="K4" s="4" t="s">
        <v>32</v>
      </c>
      <c r="L4" s="22">
        <v>744987.66</v>
      </c>
      <c r="M4" s="7" t="s">
        <v>33</v>
      </c>
      <c r="N4" s="6" t="s">
        <v>114</v>
      </c>
      <c r="O4" s="7">
        <v>12519</v>
      </c>
      <c r="P4" s="13" t="s">
        <v>35</v>
      </c>
    </row>
    <row r="5" spans="1:16" ht="69" customHeight="1" x14ac:dyDescent="0.25">
      <c r="A5" s="54"/>
      <c r="B5" s="6" t="s">
        <v>101</v>
      </c>
      <c r="C5" s="6" t="s">
        <v>105</v>
      </c>
      <c r="D5" s="39"/>
      <c r="E5" s="39"/>
      <c r="F5" s="39"/>
      <c r="G5" s="4" t="s">
        <v>115</v>
      </c>
      <c r="H5" s="9">
        <v>16.514727000000001</v>
      </c>
      <c r="I5" s="9">
        <v>-96.984232000000006</v>
      </c>
      <c r="J5" s="4" t="s">
        <v>68</v>
      </c>
      <c r="K5" s="4" t="s">
        <v>32</v>
      </c>
      <c r="L5" s="22">
        <v>1983264.14</v>
      </c>
      <c r="M5" s="7" t="s">
        <v>116</v>
      </c>
      <c r="N5" s="6" t="s">
        <v>117</v>
      </c>
      <c r="O5" s="7">
        <v>93</v>
      </c>
      <c r="P5" s="13" t="s">
        <v>35</v>
      </c>
    </row>
    <row r="6" spans="1:16" ht="65.25" customHeight="1" x14ac:dyDescent="0.25">
      <c r="A6" s="54"/>
      <c r="B6" s="6" t="s">
        <v>102</v>
      </c>
      <c r="C6" s="6" t="s">
        <v>105</v>
      </c>
      <c r="D6" s="39"/>
      <c r="E6" s="39"/>
      <c r="F6" s="39"/>
      <c r="G6" s="4" t="s">
        <v>118</v>
      </c>
      <c r="H6" s="9">
        <v>16.485386999999999</v>
      </c>
      <c r="I6" s="9">
        <v>-97.062027999999998</v>
      </c>
      <c r="J6" s="4" t="s">
        <v>68</v>
      </c>
      <c r="K6" s="4" t="s">
        <v>32</v>
      </c>
      <c r="L6" s="23">
        <v>2000000</v>
      </c>
      <c r="M6" s="7" t="s">
        <v>116</v>
      </c>
      <c r="N6" s="6" t="s">
        <v>119</v>
      </c>
      <c r="O6" s="7">
        <v>109</v>
      </c>
      <c r="P6" s="13" t="s">
        <v>35</v>
      </c>
    </row>
    <row r="7" spans="1:16" ht="75" customHeight="1" x14ac:dyDescent="0.25">
      <c r="A7" s="54"/>
      <c r="B7" s="7" t="s">
        <v>103</v>
      </c>
      <c r="C7" s="6" t="s">
        <v>105</v>
      </c>
      <c r="D7" s="39"/>
      <c r="E7" s="39"/>
      <c r="F7" s="39"/>
      <c r="G7" s="4" t="s">
        <v>120</v>
      </c>
      <c r="H7" s="9">
        <v>16.519183999999999</v>
      </c>
      <c r="I7" s="9">
        <v>-96.978312000000003</v>
      </c>
      <c r="J7" s="4" t="s">
        <v>31</v>
      </c>
      <c r="K7" s="4" t="s">
        <v>32</v>
      </c>
      <c r="L7" s="22">
        <v>2500000</v>
      </c>
      <c r="M7" s="7" t="s">
        <v>33</v>
      </c>
      <c r="N7" s="6" t="s">
        <v>121</v>
      </c>
      <c r="O7" s="7">
        <v>502</v>
      </c>
      <c r="P7" s="13" t="s">
        <v>35</v>
      </c>
    </row>
    <row r="8" spans="1:16" ht="83.25" customHeight="1" x14ac:dyDescent="0.25">
      <c r="A8" s="54"/>
      <c r="B8" s="6" t="s">
        <v>17</v>
      </c>
      <c r="C8" s="6" t="s">
        <v>105</v>
      </c>
      <c r="D8" s="39"/>
      <c r="E8" s="39"/>
      <c r="F8" s="39"/>
      <c r="G8" s="6" t="s">
        <v>122</v>
      </c>
      <c r="H8" s="9">
        <v>16.381786000000002</v>
      </c>
      <c r="I8" s="9">
        <v>-96.965851999999998</v>
      </c>
      <c r="J8" s="4" t="s">
        <v>31</v>
      </c>
      <c r="K8" s="4" t="s">
        <v>32</v>
      </c>
      <c r="L8" s="22">
        <v>1950000</v>
      </c>
      <c r="M8" s="7" t="s">
        <v>33</v>
      </c>
      <c r="N8" s="6" t="s">
        <v>123</v>
      </c>
      <c r="O8" s="7">
        <v>153</v>
      </c>
      <c r="P8" s="13" t="s">
        <v>35</v>
      </c>
    </row>
    <row r="9" spans="1:16" ht="74.25" customHeight="1" x14ac:dyDescent="0.25">
      <c r="A9" s="55"/>
      <c r="B9" s="14" t="s">
        <v>104</v>
      </c>
      <c r="C9" s="6" t="s">
        <v>105</v>
      </c>
      <c r="D9" s="40"/>
      <c r="E9" s="40"/>
      <c r="F9" s="40"/>
      <c r="G9" s="4" t="s">
        <v>124</v>
      </c>
      <c r="H9" s="9">
        <v>16.399076999999998</v>
      </c>
      <c r="I9" s="9">
        <v>-97.067886000000001</v>
      </c>
      <c r="J9" s="4" t="s">
        <v>31</v>
      </c>
      <c r="K9" s="4" t="s">
        <v>32</v>
      </c>
      <c r="L9" s="24">
        <v>2500000</v>
      </c>
      <c r="M9" s="7" t="s">
        <v>33</v>
      </c>
      <c r="N9" s="6" t="s">
        <v>125</v>
      </c>
      <c r="O9" s="14">
        <v>29</v>
      </c>
      <c r="P9" s="13" t="s">
        <v>35</v>
      </c>
    </row>
    <row r="10" spans="1:1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1"/>
      <c r="N10" s="1"/>
      <c r="O10" s="1"/>
      <c r="P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</row>
    <row r="12" spans="1:1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1"/>
      <c r="N12" s="1"/>
      <c r="O12" s="1"/>
      <c r="P12" s="1"/>
    </row>
    <row r="13" spans="1:1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</row>
    <row r="14" spans="1:1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</row>
    <row r="15" spans="1:1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</row>
    <row r="16" spans="1:1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</row>
    <row r="17" spans="1:1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</row>
    <row r="18" spans="1:1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</row>
    <row r="19" spans="1:1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</row>
    <row r="20" spans="1:1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</row>
    <row r="21" spans="1:1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</row>
    <row r="22" spans="1:1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</row>
    <row r="23" spans="1:1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</row>
    <row r="24" spans="1:1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</row>
    <row r="25" spans="1:1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</row>
    <row r="26" spans="1:1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</row>
    <row r="27" spans="1:1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</row>
    <row r="28" spans="1:1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</row>
  </sheetData>
  <mergeCells count="4">
    <mergeCell ref="A2:A9"/>
    <mergeCell ref="D2:D9"/>
    <mergeCell ref="E2:E9"/>
    <mergeCell ref="F2:F9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5"/>
  <sheetViews>
    <sheetView tabSelected="1" zoomScaleNormal="100" workbookViewId="0">
      <selection activeCell="A77" sqref="A77:A95"/>
    </sheetView>
  </sheetViews>
  <sheetFormatPr baseColWidth="10" defaultRowHeight="15" x14ac:dyDescent="0.25"/>
  <cols>
    <col min="1" max="1" width="19.85546875" customWidth="1"/>
    <col min="2" max="2" width="24.28515625" customWidth="1"/>
    <col min="3" max="3" width="29.28515625" customWidth="1"/>
    <col min="4" max="4" width="22.85546875" customWidth="1"/>
    <col min="5" max="5" width="22.28515625" customWidth="1"/>
    <col min="6" max="6" width="23.5703125" customWidth="1"/>
    <col min="7" max="7" width="27.85546875" customWidth="1"/>
    <col min="8" max="9" width="13.28515625" customWidth="1"/>
    <col min="10" max="10" width="21.7109375" customWidth="1"/>
    <col min="11" max="11" width="17.140625" customWidth="1"/>
    <col min="12" max="12" width="16.5703125" customWidth="1"/>
    <col min="13" max="13" width="21.5703125" customWidth="1"/>
    <col min="14" max="14" width="22.5703125" customWidth="1"/>
    <col min="15" max="15" width="20.28515625" customWidth="1"/>
    <col min="16" max="16" width="50.140625" customWidth="1"/>
  </cols>
  <sheetData>
    <row r="1" spans="1:16" ht="31.5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85.5" customHeight="1" x14ac:dyDescent="0.25">
      <c r="A2" s="56" t="s">
        <v>126</v>
      </c>
      <c r="B2" s="7" t="s">
        <v>127</v>
      </c>
      <c r="C2" s="6" t="s">
        <v>138</v>
      </c>
      <c r="D2" s="38" t="s">
        <v>139</v>
      </c>
      <c r="E2" s="38" t="s">
        <v>140</v>
      </c>
      <c r="F2" s="38" t="s">
        <v>141</v>
      </c>
      <c r="G2" s="6" t="s">
        <v>142</v>
      </c>
      <c r="H2" s="7">
        <v>16.406738000000001</v>
      </c>
      <c r="I2" s="7">
        <v>-97.029114000000007</v>
      </c>
      <c r="J2" s="4" t="s">
        <v>31</v>
      </c>
      <c r="K2" s="4" t="s">
        <v>32</v>
      </c>
      <c r="L2" s="25">
        <v>1996849.22</v>
      </c>
      <c r="M2" s="7" t="s">
        <v>78</v>
      </c>
      <c r="N2" s="6" t="s">
        <v>143</v>
      </c>
      <c r="O2" s="6">
        <f>125+124</f>
        <v>249</v>
      </c>
      <c r="P2" s="26" t="s">
        <v>144</v>
      </c>
    </row>
    <row r="3" spans="1:16" ht="84" customHeight="1" x14ac:dyDescent="0.25">
      <c r="A3" s="57"/>
      <c r="B3" s="7" t="s">
        <v>20</v>
      </c>
      <c r="C3" s="6" t="s">
        <v>138</v>
      </c>
      <c r="D3" s="39"/>
      <c r="E3" s="39"/>
      <c r="F3" s="39"/>
      <c r="G3" s="6" t="s">
        <v>145</v>
      </c>
      <c r="H3" s="7">
        <v>16.491641000000001</v>
      </c>
      <c r="I3" s="7">
        <v>-96.982397000000006</v>
      </c>
      <c r="J3" s="4" t="s">
        <v>31</v>
      </c>
      <c r="K3" s="4" t="s">
        <v>32</v>
      </c>
      <c r="L3" s="25">
        <v>1440651.17</v>
      </c>
      <c r="M3" s="7" t="s">
        <v>78</v>
      </c>
      <c r="N3" s="6" t="s">
        <v>146</v>
      </c>
      <c r="O3" s="6">
        <f>156+151</f>
        <v>307</v>
      </c>
      <c r="P3" s="26" t="s">
        <v>144</v>
      </c>
    </row>
    <row r="4" spans="1:16" ht="75" customHeight="1" x14ac:dyDescent="0.25">
      <c r="A4" s="57"/>
      <c r="B4" s="4" t="s">
        <v>128</v>
      </c>
      <c r="C4" s="6" t="s">
        <v>138</v>
      </c>
      <c r="D4" s="39"/>
      <c r="E4" s="39"/>
      <c r="F4" s="39"/>
      <c r="G4" s="4" t="s">
        <v>147</v>
      </c>
      <c r="H4" s="7">
        <v>16.514942999999999</v>
      </c>
      <c r="I4" s="7">
        <v>-96.978523999999993</v>
      </c>
      <c r="J4" s="4" t="s">
        <v>31</v>
      </c>
      <c r="K4" s="4" t="s">
        <v>32</v>
      </c>
      <c r="L4" s="25">
        <v>1598898.89</v>
      </c>
      <c r="M4" s="7" t="s">
        <v>78</v>
      </c>
      <c r="N4" s="6" t="s">
        <v>148</v>
      </c>
      <c r="O4" s="4">
        <f>213+234</f>
        <v>447</v>
      </c>
      <c r="P4" s="26" t="s">
        <v>149</v>
      </c>
    </row>
    <row r="5" spans="1:16" ht="75.75" customHeight="1" x14ac:dyDescent="0.25">
      <c r="A5" s="57"/>
      <c r="B5" s="6" t="s">
        <v>19</v>
      </c>
      <c r="C5" s="6" t="s">
        <v>138</v>
      </c>
      <c r="D5" s="39"/>
      <c r="E5" s="39"/>
      <c r="F5" s="39"/>
      <c r="G5" s="6" t="s">
        <v>150</v>
      </c>
      <c r="H5" s="7">
        <v>16.844503</v>
      </c>
      <c r="I5" s="7">
        <v>-97.210846000000004</v>
      </c>
      <c r="J5" s="4" t="s">
        <v>31</v>
      </c>
      <c r="K5" s="4" t="s">
        <v>32</v>
      </c>
      <c r="L5" s="25">
        <v>1500000</v>
      </c>
      <c r="M5" s="7" t="s">
        <v>78</v>
      </c>
      <c r="N5" s="6" t="s">
        <v>151</v>
      </c>
      <c r="O5" s="6">
        <f>80+85</f>
        <v>165</v>
      </c>
      <c r="P5" s="26" t="s">
        <v>149</v>
      </c>
    </row>
    <row r="6" spans="1:16" ht="72" customHeight="1" x14ac:dyDescent="0.25">
      <c r="A6" s="57"/>
      <c r="B6" s="7" t="s">
        <v>37</v>
      </c>
      <c r="C6" s="6" t="s">
        <v>138</v>
      </c>
      <c r="D6" s="39"/>
      <c r="E6" s="39"/>
      <c r="F6" s="39"/>
      <c r="G6" s="6" t="s">
        <v>152</v>
      </c>
      <c r="H6" s="7">
        <v>16.558185000000002</v>
      </c>
      <c r="I6" s="7">
        <v>-96.928049000000001</v>
      </c>
      <c r="J6" s="4" t="s">
        <v>31</v>
      </c>
      <c r="K6" s="4" t="s">
        <v>32</v>
      </c>
      <c r="L6" s="25">
        <v>1365209.73</v>
      </c>
      <c r="M6" s="7" t="s">
        <v>78</v>
      </c>
      <c r="N6" s="6" t="s">
        <v>153</v>
      </c>
      <c r="O6" s="6">
        <f>27+25</f>
        <v>52</v>
      </c>
      <c r="P6" s="26" t="s">
        <v>149</v>
      </c>
    </row>
    <row r="7" spans="1:16" ht="71.25" customHeight="1" x14ac:dyDescent="0.25">
      <c r="A7" s="57"/>
      <c r="B7" s="7" t="s">
        <v>129</v>
      </c>
      <c r="C7" s="6" t="s">
        <v>138</v>
      </c>
      <c r="D7" s="39"/>
      <c r="E7" s="39"/>
      <c r="F7" s="39"/>
      <c r="G7" s="6" t="s">
        <v>154</v>
      </c>
      <c r="H7" s="7">
        <v>16.423560999999999</v>
      </c>
      <c r="I7" s="7">
        <v>-97.073020999999997</v>
      </c>
      <c r="J7" s="4" t="s">
        <v>31</v>
      </c>
      <c r="K7" s="4" t="s">
        <v>32</v>
      </c>
      <c r="L7" s="25">
        <v>840011.25</v>
      </c>
      <c r="M7" s="7" t="s">
        <v>78</v>
      </c>
      <c r="N7" s="6" t="s">
        <v>153</v>
      </c>
      <c r="O7" s="6">
        <f xml:space="preserve"> 45+37</f>
        <v>82</v>
      </c>
      <c r="P7" s="26" t="s">
        <v>149</v>
      </c>
    </row>
    <row r="8" spans="1:16" ht="65.25" customHeight="1" x14ac:dyDescent="0.25">
      <c r="A8" s="57"/>
      <c r="B8" s="7" t="s">
        <v>22</v>
      </c>
      <c r="C8" s="6" t="s">
        <v>138</v>
      </c>
      <c r="D8" s="39"/>
      <c r="E8" s="39"/>
      <c r="F8" s="39"/>
      <c r="G8" s="6" t="s">
        <v>155</v>
      </c>
      <c r="H8" s="7">
        <v>16.509326000000001</v>
      </c>
      <c r="I8" s="7">
        <v>-96.979572000000005</v>
      </c>
      <c r="J8" s="4" t="s">
        <v>31</v>
      </c>
      <c r="K8" s="4" t="s">
        <v>32</v>
      </c>
      <c r="L8" s="25">
        <v>1800000</v>
      </c>
      <c r="M8" s="7" t="s">
        <v>78</v>
      </c>
      <c r="N8" s="6" t="s">
        <v>156</v>
      </c>
      <c r="O8" s="6">
        <f>600+450</f>
        <v>1050</v>
      </c>
      <c r="P8" s="26" t="s">
        <v>144</v>
      </c>
    </row>
    <row r="9" spans="1:16" ht="59.25" customHeight="1" x14ac:dyDescent="0.25">
      <c r="A9" s="57"/>
      <c r="B9" s="7" t="s">
        <v>130</v>
      </c>
      <c r="C9" s="6" t="s">
        <v>138</v>
      </c>
      <c r="D9" s="39"/>
      <c r="E9" s="39"/>
      <c r="F9" s="39"/>
      <c r="G9" s="6" t="s">
        <v>157</v>
      </c>
      <c r="H9" s="7">
        <v>16.394933999999999</v>
      </c>
      <c r="I9" s="7">
        <v>-97.208734000000007</v>
      </c>
      <c r="J9" s="4" t="s">
        <v>31</v>
      </c>
      <c r="K9" s="4" t="s">
        <v>32</v>
      </c>
      <c r="L9" s="25">
        <v>600000</v>
      </c>
      <c r="M9" s="7" t="s">
        <v>78</v>
      </c>
      <c r="N9" s="6" t="s">
        <v>156</v>
      </c>
      <c r="O9" s="6">
        <f>80+80</f>
        <v>160</v>
      </c>
      <c r="P9" s="13" t="s">
        <v>72</v>
      </c>
    </row>
    <row r="10" spans="1:16" ht="80.25" customHeight="1" x14ac:dyDescent="0.25">
      <c r="A10" s="57"/>
      <c r="B10" s="6" t="s">
        <v>101</v>
      </c>
      <c r="C10" s="6" t="s">
        <v>138</v>
      </c>
      <c r="D10" s="39"/>
      <c r="E10" s="39"/>
      <c r="F10" s="39"/>
      <c r="G10" s="6" t="s">
        <v>158</v>
      </c>
      <c r="H10" s="7">
        <v>16.514727000000001</v>
      </c>
      <c r="I10" s="7">
        <v>-96.984232000000006</v>
      </c>
      <c r="J10" s="4" t="s">
        <v>31</v>
      </c>
      <c r="K10" s="4" t="s">
        <v>32</v>
      </c>
      <c r="L10" s="25">
        <v>950000</v>
      </c>
      <c r="M10" s="7" t="s">
        <v>78</v>
      </c>
      <c r="N10" s="6" t="s">
        <v>159</v>
      </c>
      <c r="O10" s="6">
        <f>44+47</f>
        <v>91</v>
      </c>
      <c r="P10" s="26" t="s">
        <v>144</v>
      </c>
    </row>
    <row r="11" spans="1:16" ht="68.25" customHeight="1" x14ac:dyDescent="0.25">
      <c r="A11" s="57"/>
      <c r="B11" s="7" t="s">
        <v>131</v>
      </c>
      <c r="C11" s="6" t="s">
        <v>138</v>
      </c>
      <c r="D11" s="39"/>
      <c r="E11" s="39"/>
      <c r="F11" s="39"/>
      <c r="G11" s="6" t="s">
        <v>160</v>
      </c>
      <c r="H11" s="7">
        <v>16.554872</v>
      </c>
      <c r="I11" s="7">
        <v>-96.966724999999997</v>
      </c>
      <c r="J11" s="4" t="s">
        <v>31</v>
      </c>
      <c r="K11" s="4" t="s">
        <v>32</v>
      </c>
      <c r="L11" s="25">
        <v>2000000</v>
      </c>
      <c r="M11" s="7" t="s">
        <v>78</v>
      </c>
      <c r="N11" s="6" t="s">
        <v>161</v>
      </c>
      <c r="O11" s="6">
        <f>11+16</f>
        <v>27</v>
      </c>
      <c r="P11" s="26" t="s">
        <v>144</v>
      </c>
    </row>
    <row r="12" spans="1:16" ht="68.25" customHeight="1" x14ac:dyDescent="0.25">
      <c r="A12" s="57"/>
      <c r="B12" s="7" t="s">
        <v>132</v>
      </c>
      <c r="C12" s="6" t="s">
        <v>138</v>
      </c>
      <c r="D12" s="39"/>
      <c r="E12" s="39"/>
      <c r="F12" s="39"/>
      <c r="G12" s="6" t="s">
        <v>162</v>
      </c>
      <c r="H12" s="7">
        <v>16.434633999999999</v>
      </c>
      <c r="I12" s="7">
        <v>-96.900390000000002</v>
      </c>
      <c r="J12" s="4" t="s">
        <v>31</v>
      </c>
      <c r="K12" s="4" t="s">
        <v>32</v>
      </c>
      <c r="L12" s="25">
        <v>2500000</v>
      </c>
      <c r="M12" s="7" t="s">
        <v>78</v>
      </c>
      <c r="N12" s="6" t="s">
        <v>156</v>
      </c>
      <c r="O12" s="6">
        <f>167+19</f>
        <v>186</v>
      </c>
      <c r="P12" s="13" t="s">
        <v>72</v>
      </c>
    </row>
    <row r="13" spans="1:16" ht="71.25" customHeight="1" x14ac:dyDescent="0.25">
      <c r="A13" s="57"/>
      <c r="B13" s="7" t="s">
        <v>133</v>
      </c>
      <c r="C13" s="6" t="s">
        <v>138</v>
      </c>
      <c r="D13" s="39"/>
      <c r="E13" s="39"/>
      <c r="F13" s="39"/>
      <c r="G13" s="6" t="s">
        <v>163</v>
      </c>
      <c r="H13" s="7">
        <v>16.347372</v>
      </c>
      <c r="I13" s="7">
        <v>-97.012727999999996</v>
      </c>
      <c r="J13" s="4" t="s">
        <v>31</v>
      </c>
      <c r="K13" s="4" t="s">
        <v>32</v>
      </c>
      <c r="L13" s="25">
        <v>600000</v>
      </c>
      <c r="M13" s="7" t="s">
        <v>78</v>
      </c>
      <c r="N13" s="6" t="s">
        <v>164</v>
      </c>
      <c r="O13" s="6">
        <f>70+60</f>
        <v>130</v>
      </c>
      <c r="P13" s="26" t="s">
        <v>165</v>
      </c>
    </row>
    <row r="14" spans="1:16" ht="71.25" customHeight="1" x14ac:dyDescent="0.25">
      <c r="A14" s="57"/>
      <c r="B14" s="7" t="s">
        <v>133</v>
      </c>
      <c r="C14" s="6" t="s">
        <v>138</v>
      </c>
      <c r="D14" s="39"/>
      <c r="E14" s="39"/>
      <c r="F14" s="39"/>
      <c r="G14" s="6" t="s">
        <v>166</v>
      </c>
      <c r="H14" s="7">
        <v>16.347372</v>
      </c>
      <c r="I14" s="7">
        <v>-97.012727999999996</v>
      </c>
      <c r="J14" s="4" t="s">
        <v>31</v>
      </c>
      <c r="K14" s="4" t="s">
        <v>32</v>
      </c>
      <c r="L14" s="25">
        <v>3500000</v>
      </c>
      <c r="M14" s="7" t="s">
        <v>78</v>
      </c>
      <c r="N14" s="6" t="s">
        <v>167</v>
      </c>
      <c r="O14" s="6">
        <f>70+60</f>
        <v>130</v>
      </c>
      <c r="P14" s="13" t="s">
        <v>72</v>
      </c>
    </row>
    <row r="15" spans="1:16" ht="64.5" customHeight="1" x14ac:dyDescent="0.25">
      <c r="A15" s="57"/>
      <c r="B15" s="6" t="s">
        <v>22</v>
      </c>
      <c r="C15" s="6" t="s">
        <v>138</v>
      </c>
      <c r="D15" s="39"/>
      <c r="E15" s="39"/>
      <c r="F15" s="39"/>
      <c r="G15" s="6" t="s">
        <v>168</v>
      </c>
      <c r="H15" s="7">
        <v>16.509326000000001</v>
      </c>
      <c r="I15" s="7">
        <v>-96.979572000000005</v>
      </c>
      <c r="J15" s="4" t="s">
        <v>31</v>
      </c>
      <c r="K15" s="4" t="s">
        <v>32</v>
      </c>
      <c r="L15" s="25">
        <v>2000000</v>
      </c>
      <c r="M15" s="7" t="s">
        <v>78</v>
      </c>
      <c r="N15" s="6" t="s">
        <v>169</v>
      </c>
      <c r="O15" s="6">
        <f>605+450</f>
        <v>1055</v>
      </c>
      <c r="P15" s="26" t="s">
        <v>144</v>
      </c>
    </row>
    <row r="16" spans="1:16" ht="82.5" customHeight="1" x14ac:dyDescent="0.25">
      <c r="A16" s="57"/>
      <c r="B16" s="6" t="s">
        <v>134</v>
      </c>
      <c r="C16" s="6" t="s">
        <v>138</v>
      </c>
      <c r="D16" s="39"/>
      <c r="E16" s="39"/>
      <c r="F16" s="39"/>
      <c r="G16" s="6" t="s">
        <v>170</v>
      </c>
      <c r="H16" s="7">
        <v>16.433554000000001</v>
      </c>
      <c r="I16" s="7">
        <v>-97.064683000000002</v>
      </c>
      <c r="J16" s="4" t="s">
        <v>31</v>
      </c>
      <c r="K16" s="4" t="s">
        <v>32</v>
      </c>
      <c r="L16" s="25">
        <v>500000</v>
      </c>
      <c r="M16" s="7" t="s">
        <v>78</v>
      </c>
      <c r="N16" s="6" t="s">
        <v>171</v>
      </c>
      <c r="O16" s="6">
        <f>147+143</f>
        <v>290</v>
      </c>
      <c r="P16" s="26" t="s">
        <v>172</v>
      </c>
    </row>
    <row r="17" spans="1:16" ht="84.75" customHeight="1" x14ac:dyDescent="0.25">
      <c r="A17" s="57"/>
      <c r="B17" s="7" t="s">
        <v>41</v>
      </c>
      <c r="C17" s="6" t="s">
        <v>138</v>
      </c>
      <c r="D17" s="39"/>
      <c r="E17" s="39"/>
      <c r="F17" s="39"/>
      <c r="G17" s="6" t="s">
        <v>173</v>
      </c>
      <c r="H17" s="7">
        <v>16.406741</v>
      </c>
      <c r="I17" s="7">
        <v>-96.962019999999995</v>
      </c>
      <c r="J17" s="4" t="s">
        <v>31</v>
      </c>
      <c r="K17" s="4" t="s">
        <v>32</v>
      </c>
      <c r="L17" s="25">
        <v>2500000</v>
      </c>
      <c r="M17" s="7" t="s">
        <v>78</v>
      </c>
      <c r="N17" s="6" t="s">
        <v>174</v>
      </c>
      <c r="O17" s="6">
        <f>99+111</f>
        <v>210</v>
      </c>
      <c r="P17" s="26" t="s">
        <v>144</v>
      </c>
    </row>
    <row r="18" spans="1:16" ht="63" customHeight="1" x14ac:dyDescent="0.25">
      <c r="A18" s="57"/>
      <c r="B18" s="7" t="s">
        <v>135</v>
      </c>
      <c r="C18" s="6" t="s">
        <v>138</v>
      </c>
      <c r="D18" s="39"/>
      <c r="E18" s="39"/>
      <c r="F18" s="39"/>
      <c r="G18" s="6" t="s">
        <v>175</v>
      </c>
      <c r="H18" s="7">
        <v>16.509326000000001</v>
      </c>
      <c r="I18" s="7">
        <v>-96.979572000000005</v>
      </c>
      <c r="J18" s="4" t="s">
        <v>31</v>
      </c>
      <c r="K18" s="4" t="s">
        <v>32</v>
      </c>
      <c r="L18" s="25">
        <v>2500000</v>
      </c>
      <c r="M18" s="7" t="s">
        <v>78</v>
      </c>
      <c r="N18" s="6" t="s">
        <v>176</v>
      </c>
      <c r="O18" s="6">
        <f>103+77</f>
        <v>180</v>
      </c>
      <c r="P18" s="26" t="s">
        <v>144</v>
      </c>
    </row>
    <row r="19" spans="1:16" ht="72" customHeight="1" x14ac:dyDescent="0.25">
      <c r="A19" s="57"/>
      <c r="B19" s="7" t="s">
        <v>135</v>
      </c>
      <c r="C19" s="6" t="s">
        <v>138</v>
      </c>
      <c r="D19" s="39"/>
      <c r="E19" s="39"/>
      <c r="F19" s="39"/>
      <c r="G19" s="6" t="s">
        <v>177</v>
      </c>
      <c r="H19" s="7">
        <v>16.509326000000001</v>
      </c>
      <c r="I19" s="7">
        <v>-96.979572000000005</v>
      </c>
      <c r="J19" s="4" t="s">
        <v>31</v>
      </c>
      <c r="K19" s="4" t="s">
        <v>32</v>
      </c>
      <c r="L19" s="25">
        <v>2500000</v>
      </c>
      <c r="M19" s="7" t="s">
        <v>78</v>
      </c>
      <c r="N19" s="6" t="s">
        <v>178</v>
      </c>
      <c r="O19" s="6">
        <f>57+109</f>
        <v>166</v>
      </c>
      <c r="P19" s="26" t="s">
        <v>149</v>
      </c>
    </row>
    <row r="20" spans="1:16" ht="68.25" customHeight="1" x14ac:dyDescent="0.25">
      <c r="A20" s="57"/>
      <c r="B20" s="6" t="s">
        <v>136</v>
      </c>
      <c r="C20" s="6" t="s">
        <v>138</v>
      </c>
      <c r="D20" s="39"/>
      <c r="E20" s="39"/>
      <c r="F20" s="39"/>
      <c r="G20" s="6" t="s">
        <v>179</v>
      </c>
      <c r="H20" s="7">
        <v>16.357241999999999</v>
      </c>
      <c r="I20" s="7">
        <v>-97.118577000000002</v>
      </c>
      <c r="J20" s="4" t="s">
        <v>31</v>
      </c>
      <c r="K20" s="4" t="s">
        <v>32</v>
      </c>
      <c r="L20" s="25">
        <v>3000000</v>
      </c>
      <c r="M20" s="7" t="s">
        <v>78</v>
      </c>
      <c r="N20" s="6" t="s">
        <v>180</v>
      </c>
      <c r="O20" s="6">
        <f>29+50</f>
        <v>79</v>
      </c>
      <c r="P20" s="26" t="s">
        <v>149</v>
      </c>
    </row>
    <row r="21" spans="1:16" ht="81" customHeight="1" x14ac:dyDescent="0.25">
      <c r="A21" s="57"/>
      <c r="B21" s="7" t="s">
        <v>137</v>
      </c>
      <c r="C21" s="6" t="s">
        <v>138</v>
      </c>
      <c r="D21" s="39"/>
      <c r="E21" s="39"/>
      <c r="F21" s="39"/>
      <c r="G21" s="6" t="s">
        <v>181</v>
      </c>
      <c r="H21" s="7">
        <v>16.571774999999999</v>
      </c>
      <c r="I21" s="7">
        <v>-96.934657000000001</v>
      </c>
      <c r="J21" s="4" t="s">
        <v>31</v>
      </c>
      <c r="K21" s="4" t="s">
        <v>32</v>
      </c>
      <c r="L21" s="25">
        <v>3000000</v>
      </c>
      <c r="M21" s="7" t="s">
        <v>78</v>
      </c>
      <c r="N21" s="6" t="s">
        <v>182</v>
      </c>
      <c r="O21" s="6">
        <f>17+19</f>
        <v>36</v>
      </c>
      <c r="P21" s="26" t="s">
        <v>149</v>
      </c>
    </row>
    <row r="22" spans="1:16" ht="73.5" customHeight="1" x14ac:dyDescent="0.25">
      <c r="A22" s="57"/>
      <c r="B22" s="6" t="s">
        <v>132</v>
      </c>
      <c r="C22" s="6" t="s">
        <v>138</v>
      </c>
      <c r="D22" s="39"/>
      <c r="E22" s="39"/>
      <c r="F22" s="39"/>
      <c r="G22" s="6" t="s">
        <v>183</v>
      </c>
      <c r="H22" s="7">
        <v>16.434633999999999</v>
      </c>
      <c r="I22" s="7">
        <v>-96.900390000000002</v>
      </c>
      <c r="J22" s="4" t="s">
        <v>31</v>
      </c>
      <c r="K22" s="4" t="s">
        <v>32</v>
      </c>
      <c r="L22" s="25">
        <v>1800000</v>
      </c>
      <c r="M22" s="7" t="s">
        <v>78</v>
      </c>
      <c r="N22" s="6" t="s">
        <v>184</v>
      </c>
      <c r="O22" s="6">
        <f>19+149</f>
        <v>168</v>
      </c>
      <c r="P22" s="13" t="s">
        <v>72</v>
      </c>
    </row>
    <row r="23" spans="1:16" ht="80.25" customHeight="1" x14ac:dyDescent="0.25">
      <c r="A23" s="58"/>
      <c r="B23" s="6" t="s">
        <v>19</v>
      </c>
      <c r="C23" s="6" t="s">
        <v>138</v>
      </c>
      <c r="D23" s="40"/>
      <c r="E23" s="40"/>
      <c r="F23" s="40"/>
      <c r="G23" s="6" t="s">
        <v>185</v>
      </c>
      <c r="H23" s="7">
        <v>16.844503</v>
      </c>
      <c r="I23" s="7">
        <v>-97.210846000000004</v>
      </c>
      <c r="J23" s="4" t="s">
        <v>31</v>
      </c>
      <c r="K23" s="4" t="s">
        <v>32</v>
      </c>
      <c r="L23" s="25">
        <v>2500000</v>
      </c>
      <c r="M23" s="7" t="s">
        <v>78</v>
      </c>
      <c r="N23" s="6" t="s">
        <v>186</v>
      </c>
      <c r="O23" s="6">
        <f>100+650</f>
        <v>750</v>
      </c>
      <c r="P23" s="13" t="s">
        <v>72</v>
      </c>
    </row>
    <row r="24" spans="1:16" ht="82.5" customHeight="1" x14ac:dyDescent="0.25">
      <c r="A24" s="59" t="s">
        <v>187</v>
      </c>
      <c r="B24" s="4" t="s">
        <v>58</v>
      </c>
      <c r="C24" s="4" t="s">
        <v>197</v>
      </c>
      <c r="D24" s="34" t="s">
        <v>198</v>
      </c>
      <c r="E24" s="34" t="s">
        <v>199</v>
      </c>
      <c r="F24" s="34" t="s">
        <v>200</v>
      </c>
      <c r="G24" s="4" t="s">
        <v>201</v>
      </c>
      <c r="H24" s="9">
        <v>16.514779999999998</v>
      </c>
      <c r="I24" s="9">
        <v>-96.977643999999998</v>
      </c>
      <c r="J24" s="4" t="s">
        <v>31</v>
      </c>
      <c r="K24" s="4" t="s">
        <v>32</v>
      </c>
      <c r="L24" s="27">
        <v>2800000</v>
      </c>
      <c r="M24" s="7" t="s">
        <v>33</v>
      </c>
      <c r="N24" s="6" t="s">
        <v>202</v>
      </c>
      <c r="O24" s="9">
        <v>250</v>
      </c>
      <c r="P24" s="13" t="s">
        <v>203</v>
      </c>
    </row>
    <row r="25" spans="1:16" ht="66.75" customHeight="1" x14ac:dyDescent="0.25">
      <c r="A25" s="60"/>
      <c r="B25" s="6" t="s">
        <v>188</v>
      </c>
      <c r="C25" s="4" t="s">
        <v>197</v>
      </c>
      <c r="D25" s="34"/>
      <c r="E25" s="34"/>
      <c r="F25" s="34"/>
      <c r="G25" s="4" t="s">
        <v>204</v>
      </c>
      <c r="H25" s="9">
        <v>16.457615000000001</v>
      </c>
      <c r="I25" s="9">
        <v>-96.929896999999997</v>
      </c>
      <c r="J25" s="4" t="s">
        <v>31</v>
      </c>
      <c r="K25" s="4" t="s">
        <v>32</v>
      </c>
      <c r="L25" s="27">
        <v>1301112.3799999999</v>
      </c>
      <c r="M25" s="7" t="s">
        <v>33</v>
      </c>
      <c r="N25" s="6" t="s">
        <v>205</v>
      </c>
      <c r="O25" s="7">
        <v>308</v>
      </c>
      <c r="P25" s="13" t="s">
        <v>203</v>
      </c>
    </row>
    <row r="26" spans="1:16" ht="72.75" customHeight="1" x14ac:dyDescent="0.25">
      <c r="A26" s="60"/>
      <c r="B26" s="6" t="s">
        <v>58</v>
      </c>
      <c r="C26" s="4" t="s">
        <v>197</v>
      </c>
      <c r="D26" s="34"/>
      <c r="E26" s="34"/>
      <c r="F26" s="34"/>
      <c r="G26" s="4" t="s">
        <v>206</v>
      </c>
      <c r="H26" s="9">
        <v>16.514779999999998</v>
      </c>
      <c r="I26" s="9">
        <v>-96.977844000000005</v>
      </c>
      <c r="J26" s="4" t="s">
        <v>31</v>
      </c>
      <c r="K26" s="4" t="s">
        <v>32</v>
      </c>
      <c r="L26" s="27">
        <v>2199534.29</v>
      </c>
      <c r="M26" s="7" t="s">
        <v>33</v>
      </c>
      <c r="N26" s="6" t="s">
        <v>207</v>
      </c>
      <c r="O26" s="7">
        <v>250</v>
      </c>
      <c r="P26" s="13" t="s">
        <v>203</v>
      </c>
    </row>
    <row r="27" spans="1:16" ht="66.75" customHeight="1" x14ac:dyDescent="0.25">
      <c r="A27" s="60"/>
      <c r="B27" s="6" t="s">
        <v>19</v>
      </c>
      <c r="C27" s="4" t="s">
        <v>197</v>
      </c>
      <c r="D27" s="34"/>
      <c r="E27" s="34"/>
      <c r="F27" s="34"/>
      <c r="G27" s="4" t="s">
        <v>208</v>
      </c>
      <c r="H27" s="9">
        <v>16.844503</v>
      </c>
      <c r="I27" s="9">
        <v>-97.210846000000004</v>
      </c>
      <c r="J27" s="4" t="s">
        <v>31</v>
      </c>
      <c r="K27" s="4" t="s">
        <v>32</v>
      </c>
      <c r="L27" s="27">
        <v>3500000</v>
      </c>
      <c r="M27" s="7" t="s">
        <v>33</v>
      </c>
      <c r="N27" s="6" t="s">
        <v>209</v>
      </c>
      <c r="O27" s="7">
        <v>1250</v>
      </c>
      <c r="P27" s="13" t="s">
        <v>210</v>
      </c>
    </row>
    <row r="28" spans="1:16" ht="69" customHeight="1" x14ac:dyDescent="0.25">
      <c r="A28" s="60"/>
      <c r="B28" s="6" t="s">
        <v>189</v>
      </c>
      <c r="C28" s="4" t="s">
        <v>197</v>
      </c>
      <c r="D28" s="34"/>
      <c r="E28" s="34"/>
      <c r="F28" s="34"/>
      <c r="G28" s="4" t="s">
        <v>211</v>
      </c>
      <c r="H28" s="9">
        <v>16.491219000000001</v>
      </c>
      <c r="I28" s="9">
        <v>-96.969070000000002</v>
      </c>
      <c r="J28" s="4" t="s">
        <v>31</v>
      </c>
      <c r="K28" s="4" t="s">
        <v>32</v>
      </c>
      <c r="L28" s="27">
        <v>3488091.63</v>
      </c>
      <c r="M28" s="7" t="s">
        <v>33</v>
      </c>
      <c r="N28" s="6" t="s">
        <v>212</v>
      </c>
      <c r="O28" s="7">
        <v>450</v>
      </c>
      <c r="P28" s="13" t="s">
        <v>213</v>
      </c>
    </row>
    <row r="29" spans="1:16" ht="75.75" customHeight="1" x14ac:dyDescent="0.25">
      <c r="A29" s="60"/>
      <c r="B29" s="6" t="s">
        <v>132</v>
      </c>
      <c r="C29" s="4" t="s">
        <v>197</v>
      </c>
      <c r="D29" s="34"/>
      <c r="E29" s="34"/>
      <c r="F29" s="34"/>
      <c r="G29" s="4" t="s">
        <v>214</v>
      </c>
      <c r="H29" s="9">
        <v>16.434633999999999</v>
      </c>
      <c r="I29" s="9">
        <v>-96.900390000000002</v>
      </c>
      <c r="J29" s="4" t="s">
        <v>31</v>
      </c>
      <c r="K29" s="4" t="s">
        <v>32</v>
      </c>
      <c r="L29" s="27">
        <v>1100000</v>
      </c>
      <c r="M29" s="7" t="s">
        <v>33</v>
      </c>
      <c r="N29" s="6" t="s">
        <v>215</v>
      </c>
      <c r="O29" s="7">
        <v>168</v>
      </c>
      <c r="P29" s="13" t="s">
        <v>213</v>
      </c>
    </row>
    <row r="30" spans="1:16" ht="67.5" customHeight="1" x14ac:dyDescent="0.25">
      <c r="A30" s="60"/>
      <c r="B30" s="7" t="s">
        <v>130</v>
      </c>
      <c r="C30" s="4" t="s">
        <v>197</v>
      </c>
      <c r="D30" s="34"/>
      <c r="E30" s="34"/>
      <c r="F30" s="34"/>
      <c r="G30" s="4" t="s">
        <v>216</v>
      </c>
      <c r="H30" s="9">
        <v>16.394933999999999</v>
      </c>
      <c r="I30" s="9">
        <v>-97.208734000000007</v>
      </c>
      <c r="J30" s="4" t="s">
        <v>31</v>
      </c>
      <c r="K30" s="4" t="s">
        <v>32</v>
      </c>
      <c r="L30" s="27">
        <v>985000</v>
      </c>
      <c r="M30" s="7" t="s">
        <v>33</v>
      </c>
      <c r="N30" s="6" t="s">
        <v>217</v>
      </c>
      <c r="O30" s="7">
        <v>170</v>
      </c>
      <c r="P30" s="13" t="s">
        <v>213</v>
      </c>
    </row>
    <row r="31" spans="1:16" ht="79.5" customHeight="1" x14ac:dyDescent="0.25">
      <c r="A31" s="60"/>
      <c r="B31" s="6" t="s">
        <v>130</v>
      </c>
      <c r="C31" s="4" t="s">
        <v>197</v>
      </c>
      <c r="D31" s="34"/>
      <c r="E31" s="34"/>
      <c r="F31" s="34"/>
      <c r="G31" s="4" t="s">
        <v>218</v>
      </c>
      <c r="H31" s="9">
        <v>16.394933999999999</v>
      </c>
      <c r="I31" s="9">
        <v>-97.208734000000007</v>
      </c>
      <c r="J31" s="4" t="s">
        <v>31</v>
      </c>
      <c r="K31" s="4" t="s">
        <v>32</v>
      </c>
      <c r="L31" s="27">
        <v>1800000</v>
      </c>
      <c r="M31" s="7" t="s">
        <v>33</v>
      </c>
      <c r="N31" s="6" t="s">
        <v>219</v>
      </c>
      <c r="O31" s="7">
        <v>109</v>
      </c>
      <c r="P31" s="13" t="s">
        <v>210</v>
      </c>
    </row>
    <row r="32" spans="1:16" ht="70.5" customHeight="1" x14ac:dyDescent="0.25">
      <c r="A32" s="60"/>
      <c r="B32" s="7" t="s">
        <v>41</v>
      </c>
      <c r="C32" s="4" t="s">
        <v>197</v>
      </c>
      <c r="D32" s="34"/>
      <c r="E32" s="34"/>
      <c r="F32" s="34"/>
      <c r="G32" s="4" t="s">
        <v>220</v>
      </c>
      <c r="H32" s="9">
        <v>16.406741</v>
      </c>
      <c r="I32" s="9">
        <v>-96.962019999999995</v>
      </c>
      <c r="J32" s="4" t="s">
        <v>31</v>
      </c>
      <c r="K32" s="4" t="s">
        <v>32</v>
      </c>
      <c r="L32" s="27">
        <v>1000000</v>
      </c>
      <c r="M32" s="7" t="s">
        <v>33</v>
      </c>
      <c r="N32" s="6" t="s">
        <v>221</v>
      </c>
      <c r="O32" s="7">
        <v>210</v>
      </c>
      <c r="P32" s="13" t="s">
        <v>203</v>
      </c>
    </row>
    <row r="33" spans="1:16" ht="76.5" customHeight="1" x14ac:dyDescent="0.25">
      <c r="A33" s="60"/>
      <c r="B33" s="7" t="s">
        <v>101</v>
      </c>
      <c r="C33" s="4" t="s">
        <v>197</v>
      </c>
      <c r="D33" s="34"/>
      <c r="E33" s="34"/>
      <c r="F33" s="34"/>
      <c r="G33" s="4" t="s">
        <v>222</v>
      </c>
      <c r="H33" s="9">
        <v>16.514727000000001</v>
      </c>
      <c r="I33" s="9">
        <v>-96.984232000000006</v>
      </c>
      <c r="J33" s="4" t="s">
        <v>31</v>
      </c>
      <c r="K33" s="4" t="s">
        <v>32</v>
      </c>
      <c r="L33" s="27">
        <v>4000000</v>
      </c>
      <c r="M33" s="7" t="s">
        <v>33</v>
      </c>
      <c r="N33" s="6" t="s">
        <v>223</v>
      </c>
      <c r="O33" s="7">
        <v>91</v>
      </c>
      <c r="P33" s="13" t="s">
        <v>210</v>
      </c>
    </row>
    <row r="34" spans="1:16" ht="69" customHeight="1" x14ac:dyDescent="0.25">
      <c r="A34" s="60"/>
      <c r="B34" s="6" t="s">
        <v>190</v>
      </c>
      <c r="C34" s="4" t="s">
        <v>197</v>
      </c>
      <c r="D34" s="34"/>
      <c r="E34" s="34"/>
      <c r="F34" s="34"/>
      <c r="G34" s="4" t="s">
        <v>224</v>
      </c>
      <c r="H34" s="9">
        <v>16.631768000000001</v>
      </c>
      <c r="I34" s="9">
        <v>-96.957311000000004</v>
      </c>
      <c r="J34" s="4" t="s">
        <v>31</v>
      </c>
      <c r="K34" s="4" t="s">
        <v>32</v>
      </c>
      <c r="L34" s="27">
        <v>5500000</v>
      </c>
      <c r="M34" s="7" t="s">
        <v>33</v>
      </c>
      <c r="N34" s="6" t="s">
        <v>225</v>
      </c>
      <c r="O34" s="7">
        <v>968</v>
      </c>
      <c r="P34" s="13" t="s">
        <v>210</v>
      </c>
    </row>
    <row r="35" spans="1:16" ht="68.25" customHeight="1" x14ac:dyDescent="0.25">
      <c r="A35" s="60"/>
      <c r="B35" s="7" t="s">
        <v>131</v>
      </c>
      <c r="C35" s="4" t="s">
        <v>197</v>
      </c>
      <c r="D35" s="34"/>
      <c r="E35" s="34"/>
      <c r="F35" s="34"/>
      <c r="G35" s="4" t="s">
        <v>226</v>
      </c>
      <c r="H35" s="9">
        <v>16.554872</v>
      </c>
      <c r="I35" s="9">
        <v>-96.966724999999997</v>
      </c>
      <c r="J35" s="4" t="s">
        <v>31</v>
      </c>
      <c r="K35" s="4" t="s">
        <v>32</v>
      </c>
      <c r="L35" s="27">
        <v>3000000</v>
      </c>
      <c r="M35" s="7" t="s">
        <v>33</v>
      </c>
      <c r="N35" s="6" t="s">
        <v>227</v>
      </c>
      <c r="O35" s="7">
        <v>27</v>
      </c>
      <c r="P35" s="13" t="s">
        <v>210</v>
      </c>
    </row>
    <row r="36" spans="1:16" ht="67.5" x14ac:dyDescent="0.25">
      <c r="A36" s="60"/>
      <c r="B36" s="6" t="s">
        <v>128</v>
      </c>
      <c r="C36" s="4" t="s">
        <v>197</v>
      </c>
      <c r="D36" s="34"/>
      <c r="E36" s="34"/>
      <c r="F36" s="34"/>
      <c r="G36" s="4" t="s">
        <v>228</v>
      </c>
      <c r="H36" s="9">
        <v>16.514942999999999</v>
      </c>
      <c r="I36" s="9">
        <v>-96.978523999999993</v>
      </c>
      <c r="J36" s="4" t="s">
        <v>31</v>
      </c>
      <c r="K36" s="4" t="s">
        <v>32</v>
      </c>
      <c r="L36" s="27">
        <v>5000000</v>
      </c>
      <c r="M36" s="7" t="s">
        <v>33</v>
      </c>
      <c r="N36" s="6" t="s">
        <v>229</v>
      </c>
      <c r="O36" s="7">
        <v>447</v>
      </c>
      <c r="P36" s="13" t="s">
        <v>203</v>
      </c>
    </row>
    <row r="37" spans="1:16" ht="68.25" customHeight="1" x14ac:dyDescent="0.25">
      <c r="A37" s="60"/>
      <c r="B37" s="7" t="s">
        <v>191</v>
      </c>
      <c r="C37" s="4" t="s">
        <v>197</v>
      </c>
      <c r="D37" s="34"/>
      <c r="E37" s="34"/>
      <c r="F37" s="34"/>
      <c r="G37" s="6" t="s">
        <v>230</v>
      </c>
      <c r="H37" s="9">
        <v>16.463142000000001</v>
      </c>
      <c r="I37" s="9">
        <v>-97.031080000000003</v>
      </c>
      <c r="J37" s="4" t="s">
        <v>31</v>
      </c>
      <c r="K37" s="4" t="s">
        <v>32</v>
      </c>
      <c r="L37" s="27">
        <v>1200000</v>
      </c>
      <c r="M37" s="7" t="s">
        <v>33</v>
      </c>
      <c r="N37" s="6" t="s">
        <v>231</v>
      </c>
      <c r="O37" s="7">
        <v>150</v>
      </c>
      <c r="P37" s="13" t="s">
        <v>203</v>
      </c>
    </row>
    <row r="38" spans="1:16" ht="69.75" customHeight="1" x14ac:dyDescent="0.25">
      <c r="A38" s="60"/>
      <c r="B38" s="7" t="s">
        <v>21</v>
      </c>
      <c r="C38" s="4" t="s">
        <v>197</v>
      </c>
      <c r="D38" s="34"/>
      <c r="E38" s="34"/>
      <c r="F38" s="34"/>
      <c r="G38" s="4" t="s">
        <v>232</v>
      </c>
      <c r="H38" s="9">
        <v>16.572921000000001</v>
      </c>
      <c r="I38" s="9">
        <v>-96.986206999999993</v>
      </c>
      <c r="J38" s="4" t="s">
        <v>31</v>
      </c>
      <c r="K38" s="4" t="s">
        <v>32</v>
      </c>
      <c r="L38" s="27">
        <v>18000000</v>
      </c>
      <c r="M38" s="7" t="s">
        <v>33</v>
      </c>
      <c r="N38" s="6" t="s">
        <v>233</v>
      </c>
      <c r="O38" s="7">
        <v>220</v>
      </c>
      <c r="P38" s="13" t="s">
        <v>213</v>
      </c>
    </row>
    <row r="39" spans="1:16" ht="76.5" customHeight="1" x14ac:dyDescent="0.25">
      <c r="A39" s="60"/>
      <c r="B39" s="6" t="s">
        <v>22</v>
      </c>
      <c r="C39" s="4" t="s">
        <v>197</v>
      </c>
      <c r="D39" s="34"/>
      <c r="E39" s="34"/>
      <c r="F39" s="34"/>
      <c r="G39" s="4" t="s">
        <v>234</v>
      </c>
      <c r="H39" s="9">
        <v>16.509326000000001</v>
      </c>
      <c r="I39" s="9">
        <v>-96.979572000000005</v>
      </c>
      <c r="J39" s="4" t="s">
        <v>31</v>
      </c>
      <c r="K39" s="4" t="s">
        <v>32</v>
      </c>
      <c r="L39" s="27">
        <v>5000000</v>
      </c>
      <c r="M39" s="7" t="s">
        <v>33</v>
      </c>
      <c r="N39" s="6" t="s">
        <v>235</v>
      </c>
      <c r="O39" s="7">
        <v>1055</v>
      </c>
      <c r="P39" s="13" t="s">
        <v>210</v>
      </c>
    </row>
    <row r="40" spans="1:16" ht="69.75" customHeight="1" x14ac:dyDescent="0.25">
      <c r="A40" s="60"/>
      <c r="B40" s="7" t="s">
        <v>192</v>
      </c>
      <c r="C40" s="4" t="s">
        <v>197</v>
      </c>
      <c r="D40" s="34"/>
      <c r="E40" s="34"/>
      <c r="F40" s="34"/>
      <c r="G40" s="6" t="s">
        <v>236</v>
      </c>
      <c r="H40" s="9">
        <v>16.376154</v>
      </c>
      <c r="I40" s="9">
        <v>-97.078985000000003</v>
      </c>
      <c r="J40" s="4" t="s">
        <v>31</v>
      </c>
      <c r="K40" s="4" t="s">
        <v>32</v>
      </c>
      <c r="L40" s="27">
        <v>1600000</v>
      </c>
      <c r="M40" s="7" t="s">
        <v>33</v>
      </c>
      <c r="N40" s="6" t="s">
        <v>237</v>
      </c>
      <c r="O40" s="7">
        <v>106</v>
      </c>
      <c r="P40" s="13" t="s">
        <v>203</v>
      </c>
    </row>
    <row r="41" spans="1:16" ht="63.75" customHeight="1" x14ac:dyDescent="0.25">
      <c r="A41" s="60"/>
      <c r="B41" s="7" t="s">
        <v>192</v>
      </c>
      <c r="C41" s="4" t="s">
        <v>197</v>
      </c>
      <c r="D41" s="34"/>
      <c r="E41" s="34"/>
      <c r="F41" s="34"/>
      <c r="G41" s="6" t="s">
        <v>238</v>
      </c>
      <c r="H41" s="9">
        <v>16.376154</v>
      </c>
      <c r="I41" s="9">
        <v>-97.078985000000003</v>
      </c>
      <c r="J41" s="4" t="s">
        <v>31</v>
      </c>
      <c r="K41" s="4" t="s">
        <v>32</v>
      </c>
      <c r="L41" s="27">
        <v>2000000</v>
      </c>
      <c r="M41" s="7" t="s">
        <v>33</v>
      </c>
      <c r="N41" s="6" t="s">
        <v>239</v>
      </c>
      <c r="O41" s="7">
        <v>106</v>
      </c>
      <c r="P41" s="13" t="s">
        <v>213</v>
      </c>
    </row>
    <row r="42" spans="1:16" ht="77.25" customHeight="1" x14ac:dyDescent="0.25">
      <c r="A42" s="60"/>
      <c r="B42" s="6" t="s">
        <v>134</v>
      </c>
      <c r="C42" s="4" t="s">
        <v>197</v>
      </c>
      <c r="D42" s="34"/>
      <c r="E42" s="34"/>
      <c r="F42" s="34"/>
      <c r="G42" s="6" t="s">
        <v>240</v>
      </c>
      <c r="H42" s="9">
        <v>16.433554000000001</v>
      </c>
      <c r="I42" s="9">
        <v>-97.064683000000002</v>
      </c>
      <c r="J42" s="4" t="s">
        <v>31</v>
      </c>
      <c r="K42" s="4" t="s">
        <v>32</v>
      </c>
      <c r="L42" s="27">
        <v>500000</v>
      </c>
      <c r="M42" s="7" t="s">
        <v>33</v>
      </c>
      <c r="N42" s="6" t="s">
        <v>241</v>
      </c>
      <c r="O42" s="7">
        <v>290</v>
      </c>
      <c r="P42" s="13" t="s">
        <v>210</v>
      </c>
    </row>
    <row r="43" spans="1:16" ht="67.5" customHeight="1" x14ac:dyDescent="0.25">
      <c r="A43" s="60"/>
      <c r="B43" s="6" t="s">
        <v>134</v>
      </c>
      <c r="C43" s="4" t="s">
        <v>197</v>
      </c>
      <c r="D43" s="34"/>
      <c r="E43" s="34"/>
      <c r="F43" s="34"/>
      <c r="G43" s="4" t="s">
        <v>242</v>
      </c>
      <c r="H43" s="9">
        <v>16.433554000000001</v>
      </c>
      <c r="I43" s="9">
        <v>-97.064683000000002</v>
      </c>
      <c r="J43" s="4" t="s">
        <v>31</v>
      </c>
      <c r="K43" s="4" t="s">
        <v>32</v>
      </c>
      <c r="L43" s="27">
        <v>2000000</v>
      </c>
      <c r="M43" s="7" t="s">
        <v>33</v>
      </c>
      <c r="N43" s="6" t="s">
        <v>243</v>
      </c>
      <c r="O43" s="7">
        <v>290</v>
      </c>
      <c r="P43" s="13" t="s">
        <v>210</v>
      </c>
    </row>
    <row r="44" spans="1:16" ht="76.5" customHeight="1" x14ac:dyDescent="0.25">
      <c r="A44" s="60"/>
      <c r="B44" s="6" t="s">
        <v>193</v>
      </c>
      <c r="C44" s="4" t="s">
        <v>197</v>
      </c>
      <c r="D44" s="34"/>
      <c r="E44" s="34"/>
      <c r="F44" s="34"/>
      <c r="G44" s="4" t="s">
        <v>244</v>
      </c>
      <c r="H44" s="9">
        <v>16.362217999999999</v>
      </c>
      <c r="I44" s="9">
        <v>-97.045226999999997</v>
      </c>
      <c r="J44" s="4" t="s">
        <v>31</v>
      </c>
      <c r="K44" s="4" t="s">
        <v>32</v>
      </c>
      <c r="L44" s="27">
        <v>7000000</v>
      </c>
      <c r="M44" s="7" t="s">
        <v>33</v>
      </c>
      <c r="N44" s="6" t="s">
        <v>245</v>
      </c>
      <c r="O44" s="7">
        <v>180</v>
      </c>
      <c r="P44" s="13" t="s">
        <v>213</v>
      </c>
    </row>
    <row r="45" spans="1:16" ht="60" customHeight="1" x14ac:dyDescent="0.25">
      <c r="A45" s="60"/>
      <c r="B45" s="7" t="s">
        <v>40</v>
      </c>
      <c r="C45" s="4" t="s">
        <v>197</v>
      </c>
      <c r="D45" s="34"/>
      <c r="E45" s="34"/>
      <c r="F45" s="34"/>
      <c r="G45" s="4" t="s">
        <v>246</v>
      </c>
      <c r="H45" s="9">
        <v>16.354855000000001</v>
      </c>
      <c r="I45" s="9">
        <v>-97.095691000000002</v>
      </c>
      <c r="J45" s="4" t="s">
        <v>31</v>
      </c>
      <c r="K45" s="4" t="s">
        <v>32</v>
      </c>
      <c r="L45" s="27">
        <v>1900000</v>
      </c>
      <c r="M45" s="7" t="s">
        <v>33</v>
      </c>
      <c r="N45" s="6" t="s">
        <v>247</v>
      </c>
      <c r="O45" s="7">
        <v>650</v>
      </c>
      <c r="P45" s="13" t="s">
        <v>213</v>
      </c>
    </row>
    <row r="46" spans="1:16" ht="73.5" customHeight="1" x14ac:dyDescent="0.25">
      <c r="A46" s="60"/>
      <c r="B46" s="7" t="s">
        <v>194</v>
      </c>
      <c r="C46" s="4" t="s">
        <v>197</v>
      </c>
      <c r="D46" s="34"/>
      <c r="E46" s="34"/>
      <c r="F46" s="34"/>
      <c r="G46" s="4" t="s">
        <v>248</v>
      </c>
      <c r="H46" s="9">
        <v>16.378236999999999</v>
      </c>
      <c r="I46" s="9">
        <v>-97.033545000000004</v>
      </c>
      <c r="J46" s="4" t="s">
        <v>31</v>
      </c>
      <c r="K46" s="4" t="s">
        <v>32</v>
      </c>
      <c r="L46" s="27">
        <v>4000000</v>
      </c>
      <c r="M46" s="7" t="s">
        <v>33</v>
      </c>
      <c r="N46" s="6" t="s">
        <v>249</v>
      </c>
      <c r="O46" s="7">
        <v>122</v>
      </c>
      <c r="P46" s="13" t="s">
        <v>210</v>
      </c>
    </row>
    <row r="47" spans="1:16" ht="63.75" customHeight="1" x14ac:dyDescent="0.25">
      <c r="A47" s="60"/>
      <c r="B47" s="6" t="s">
        <v>17</v>
      </c>
      <c r="C47" s="4" t="s">
        <v>197</v>
      </c>
      <c r="D47" s="34"/>
      <c r="E47" s="34"/>
      <c r="F47" s="34"/>
      <c r="G47" s="6" t="s">
        <v>250</v>
      </c>
      <c r="H47" s="9">
        <v>16.381786000000002</v>
      </c>
      <c r="I47" s="9">
        <v>-96.965851999999998</v>
      </c>
      <c r="J47" s="4" t="s">
        <v>31</v>
      </c>
      <c r="K47" s="4" t="s">
        <v>32</v>
      </c>
      <c r="L47" s="27">
        <v>450000</v>
      </c>
      <c r="M47" s="7" t="s">
        <v>33</v>
      </c>
      <c r="N47" s="6" t="s">
        <v>251</v>
      </c>
      <c r="O47" s="7">
        <v>153</v>
      </c>
      <c r="P47" s="13" t="s">
        <v>203</v>
      </c>
    </row>
    <row r="48" spans="1:16" ht="69" customHeight="1" x14ac:dyDescent="0.25">
      <c r="A48" s="60"/>
      <c r="B48" s="6" t="s">
        <v>136</v>
      </c>
      <c r="C48" s="4" t="s">
        <v>197</v>
      </c>
      <c r="D48" s="34"/>
      <c r="E48" s="34"/>
      <c r="F48" s="34"/>
      <c r="G48" s="6" t="s">
        <v>252</v>
      </c>
      <c r="H48" s="9">
        <v>16.357241999999999</v>
      </c>
      <c r="I48" s="9">
        <v>-97.118577000000002</v>
      </c>
      <c r="J48" s="4" t="s">
        <v>31</v>
      </c>
      <c r="K48" s="4" t="s">
        <v>32</v>
      </c>
      <c r="L48" s="27">
        <v>900000</v>
      </c>
      <c r="M48" s="7" t="s">
        <v>33</v>
      </c>
      <c r="N48" s="6" t="s">
        <v>253</v>
      </c>
      <c r="O48" s="7">
        <v>97</v>
      </c>
      <c r="P48" s="13" t="s">
        <v>213</v>
      </c>
    </row>
    <row r="49" spans="1:16" ht="70.5" customHeight="1" x14ac:dyDescent="0.25">
      <c r="A49" s="60"/>
      <c r="B49" s="6" t="s">
        <v>136</v>
      </c>
      <c r="C49" s="4" t="s">
        <v>197</v>
      </c>
      <c r="D49" s="34"/>
      <c r="E49" s="34"/>
      <c r="F49" s="34"/>
      <c r="G49" s="4" t="s">
        <v>254</v>
      </c>
      <c r="H49" s="9">
        <v>16.357241999999999</v>
      </c>
      <c r="I49" s="9">
        <v>-97.118577000000002</v>
      </c>
      <c r="J49" s="4" t="s">
        <v>31</v>
      </c>
      <c r="K49" s="4" t="s">
        <v>32</v>
      </c>
      <c r="L49" s="27">
        <v>7000000</v>
      </c>
      <c r="M49" s="7" t="s">
        <v>33</v>
      </c>
      <c r="N49" s="6" t="s">
        <v>255</v>
      </c>
      <c r="O49" s="7">
        <v>97</v>
      </c>
      <c r="P49" s="13" t="s">
        <v>210</v>
      </c>
    </row>
    <row r="50" spans="1:16" ht="64.5" customHeight="1" x14ac:dyDescent="0.25">
      <c r="A50" s="60"/>
      <c r="B50" s="7" t="s">
        <v>104</v>
      </c>
      <c r="C50" s="4" t="s">
        <v>197</v>
      </c>
      <c r="D50" s="34"/>
      <c r="E50" s="34"/>
      <c r="F50" s="34"/>
      <c r="G50" s="4" t="s">
        <v>256</v>
      </c>
      <c r="H50" s="9">
        <v>16.399076999999998</v>
      </c>
      <c r="I50" s="9">
        <v>-97.067886000000001</v>
      </c>
      <c r="J50" s="4" t="s">
        <v>31</v>
      </c>
      <c r="K50" s="4" t="s">
        <v>32</v>
      </c>
      <c r="L50" s="27">
        <v>18000000</v>
      </c>
      <c r="M50" s="7" t="s">
        <v>33</v>
      </c>
      <c r="N50" s="6" t="s">
        <v>257</v>
      </c>
      <c r="O50" s="7">
        <v>29</v>
      </c>
      <c r="P50" s="13" t="s">
        <v>213</v>
      </c>
    </row>
    <row r="51" spans="1:16" ht="69.75" customHeight="1" x14ac:dyDescent="0.25">
      <c r="A51" s="60"/>
      <c r="B51" s="7" t="s">
        <v>132</v>
      </c>
      <c r="C51" s="4" t="s">
        <v>197</v>
      </c>
      <c r="D51" s="34"/>
      <c r="E51" s="34"/>
      <c r="F51" s="34"/>
      <c r="G51" s="6" t="s">
        <v>258</v>
      </c>
      <c r="H51" s="9">
        <v>16.434633999999999</v>
      </c>
      <c r="I51" s="9">
        <v>-96.900390000000002</v>
      </c>
      <c r="J51" s="4" t="s">
        <v>259</v>
      </c>
      <c r="K51" s="4" t="s">
        <v>32</v>
      </c>
      <c r="L51" s="27"/>
      <c r="M51" s="7" t="s">
        <v>69</v>
      </c>
      <c r="N51" s="6" t="s">
        <v>260</v>
      </c>
      <c r="O51" s="7">
        <v>168</v>
      </c>
      <c r="P51" s="13" t="s">
        <v>213</v>
      </c>
    </row>
    <row r="52" spans="1:16" ht="72" customHeight="1" x14ac:dyDescent="0.25">
      <c r="A52" s="60"/>
      <c r="B52" s="7" t="s">
        <v>195</v>
      </c>
      <c r="C52" s="4" t="s">
        <v>197</v>
      </c>
      <c r="D52" s="34"/>
      <c r="E52" s="34"/>
      <c r="F52" s="34"/>
      <c r="G52" s="6" t="s">
        <v>261</v>
      </c>
      <c r="H52" s="9">
        <v>16.527398999999999</v>
      </c>
      <c r="I52" s="9">
        <v>-97.000501999999997</v>
      </c>
      <c r="J52" s="4" t="s">
        <v>259</v>
      </c>
      <c r="K52" s="4" t="s">
        <v>32</v>
      </c>
      <c r="L52" s="27"/>
      <c r="M52" s="7" t="s">
        <v>69</v>
      </c>
      <c r="N52" s="6" t="s">
        <v>262</v>
      </c>
      <c r="O52" s="7">
        <v>260</v>
      </c>
      <c r="P52" s="13" t="s">
        <v>213</v>
      </c>
    </row>
    <row r="53" spans="1:16" ht="64.5" customHeight="1" x14ac:dyDescent="0.25">
      <c r="A53" s="60"/>
      <c r="B53" s="7" t="s">
        <v>196</v>
      </c>
      <c r="C53" s="4" t="s">
        <v>197</v>
      </c>
      <c r="D53" s="34"/>
      <c r="E53" s="34"/>
      <c r="F53" s="34"/>
      <c r="G53" s="6" t="s">
        <v>263</v>
      </c>
      <c r="H53" s="9">
        <v>16.347372</v>
      </c>
      <c r="I53" s="9">
        <v>-97.012727999999996</v>
      </c>
      <c r="J53" s="4" t="s">
        <v>259</v>
      </c>
      <c r="K53" s="4" t="s">
        <v>32</v>
      </c>
      <c r="L53" s="27"/>
      <c r="M53" s="7" t="s">
        <v>69</v>
      </c>
      <c r="N53" s="6" t="s">
        <v>264</v>
      </c>
      <c r="O53" s="7">
        <v>130</v>
      </c>
      <c r="P53" s="13" t="s">
        <v>213</v>
      </c>
    </row>
    <row r="54" spans="1:16" ht="70.5" customHeight="1" x14ac:dyDescent="0.25">
      <c r="A54" s="60"/>
      <c r="B54" s="7" t="s">
        <v>41</v>
      </c>
      <c r="C54" s="4" t="s">
        <v>197</v>
      </c>
      <c r="D54" s="34"/>
      <c r="E54" s="34"/>
      <c r="F54" s="34"/>
      <c r="G54" s="6" t="s">
        <v>265</v>
      </c>
      <c r="H54" s="9">
        <v>16.406741</v>
      </c>
      <c r="I54" s="9">
        <v>-96.962019999999995</v>
      </c>
      <c r="J54" s="4" t="s">
        <v>259</v>
      </c>
      <c r="K54" s="4" t="s">
        <v>32</v>
      </c>
      <c r="L54" s="27"/>
      <c r="M54" s="7" t="s">
        <v>69</v>
      </c>
      <c r="N54" s="6" t="s">
        <v>266</v>
      </c>
      <c r="O54" s="7">
        <v>210</v>
      </c>
      <c r="P54" s="13" t="s">
        <v>213</v>
      </c>
    </row>
    <row r="55" spans="1:16" ht="67.5" customHeight="1" x14ac:dyDescent="0.25">
      <c r="A55" s="61"/>
      <c r="B55" s="7" t="s">
        <v>130</v>
      </c>
      <c r="C55" s="4" t="s">
        <v>197</v>
      </c>
      <c r="D55" s="34"/>
      <c r="E55" s="34"/>
      <c r="F55" s="34"/>
      <c r="G55" s="4" t="s">
        <v>267</v>
      </c>
      <c r="H55" s="9">
        <v>16.394933999999999</v>
      </c>
      <c r="I55" s="9">
        <v>-97.208734000000007</v>
      </c>
      <c r="J55" s="4" t="s">
        <v>31</v>
      </c>
      <c r="K55" s="4" t="s">
        <v>32</v>
      </c>
      <c r="L55" s="27">
        <v>600000</v>
      </c>
      <c r="M55" s="7" t="s">
        <v>33</v>
      </c>
      <c r="N55" s="6" t="s">
        <v>268</v>
      </c>
      <c r="O55" s="7">
        <v>170</v>
      </c>
      <c r="P55" s="13" t="s">
        <v>210</v>
      </c>
    </row>
    <row r="56" spans="1:16" ht="72.75" customHeight="1" x14ac:dyDescent="0.25">
      <c r="A56" s="62" t="s">
        <v>269</v>
      </c>
      <c r="B56" s="4" t="s">
        <v>270</v>
      </c>
      <c r="C56" s="4" t="s">
        <v>284</v>
      </c>
      <c r="D56" s="34" t="s">
        <v>285</v>
      </c>
      <c r="E56" s="34" t="s">
        <v>286</v>
      </c>
      <c r="F56" s="34" t="s">
        <v>287</v>
      </c>
      <c r="G56" s="4" t="s">
        <v>288</v>
      </c>
      <c r="H56" s="9">
        <v>16.434633999999999</v>
      </c>
      <c r="I56" s="9">
        <v>-96.900390000000002</v>
      </c>
      <c r="J56" s="4" t="s">
        <v>31</v>
      </c>
      <c r="K56" s="4" t="s">
        <v>32</v>
      </c>
      <c r="L56" s="28">
        <v>2499856.2799999998</v>
      </c>
      <c r="M56" s="7" t="s">
        <v>33</v>
      </c>
      <c r="N56" s="4" t="s">
        <v>289</v>
      </c>
      <c r="O56" s="4">
        <v>159</v>
      </c>
      <c r="P56" s="13" t="s">
        <v>290</v>
      </c>
    </row>
    <row r="57" spans="1:16" ht="73.5" customHeight="1" x14ac:dyDescent="0.25">
      <c r="A57" s="62"/>
      <c r="B57" s="14" t="s">
        <v>271</v>
      </c>
      <c r="C57" s="4" t="s">
        <v>284</v>
      </c>
      <c r="D57" s="34"/>
      <c r="E57" s="34"/>
      <c r="F57" s="34"/>
      <c r="G57" s="4" t="s">
        <v>291</v>
      </c>
      <c r="H57" s="9">
        <v>16.845680999999999</v>
      </c>
      <c r="I57" s="9">
        <v>-96.943386000000004</v>
      </c>
      <c r="J57" s="4" t="s">
        <v>31</v>
      </c>
      <c r="K57" s="4" t="s">
        <v>32</v>
      </c>
      <c r="L57" s="28">
        <v>2000000</v>
      </c>
      <c r="M57" s="7" t="s">
        <v>33</v>
      </c>
      <c r="N57" s="4" t="s">
        <v>289</v>
      </c>
      <c r="O57" s="7">
        <v>163</v>
      </c>
      <c r="P57" s="13" t="s">
        <v>290</v>
      </c>
    </row>
    <row r="58" spans="1:16" ht="82.5" customHeight="1" x14ac:dyDescent="0.25">
      <c r="A58" s="62"/>
      <c r="B58" s="6" t="s">
        <v>272</v>
      </c>
      <c r="C58" s="4" t="s">
        <v>284</v>
      </c>
      <c r="D58" s="34"/>
      <c r="E58" s="34"/>
      <c r="F58" s="34"/>
      <c r="G58" s="6" t="s">
        <v>292</v>
      </c>
      <c r="H58" s="9">
        <v>16.845680999999999</v>
      </c>
      <c r="I58" s="9">
        <v>-97.210840000000005</v>
      </c>
      <c r="J58" s="4" t="s">
        <v>31</v>
      </c>
      <c r="K58" s="4" t="s">
        <v>32</v>
      </c>
      <c r="L58" s="28">
        <v>919768.2</v>
      </c>
      <c r="M58" s="7" t="s">
        <v>33</v>
      </c>
      <c r="N58" s="4" t="s">
        <v>293</v>
      </c>
      <c r="O58" s="7">
        <v>64</v>
      </c>
      <c r="P58" s="13" t="s">
        <v>290</v>
      </c>
    </row>
    <row r="59" spans="1:16" ht="87.75" customHeight="1" x14ac:dyDescent="0.25">
      <c r="A59" s="62"/>
      <c r="B59" s="6" t="s">
        <v>272</v>
      </c>
      <c r="C59" s="4" t="s">
        <v>284</v>
      </c>
      <c r="D59" s="34"/>
      <c r="E59" s="34"/>
      <c r="F59" s="34"/>
      <c r="G59" s="6" t="s">
        <v>294</v>
      </c>
      <c r="H59" s="9">
        <v>16.845680999999999</v>
      </c>
      <c r="I59" s="9">
        <v>-97.210846000000004</v>
      </c>
      <c r="J59" s="4" t="s">
        <v>31</v>
      </c>
      <c r="K59" s="4" t="s">
        <v>32</v>
      </c>
      <c r="L59" s="28">
        <v>250000</v>
      </c>
      <c r="M59" s="7" t="s">
        <v>33</v>
      </c>
      <c r="N59" s="6" t="s">
        <v>295</v>
      </c>
      <c r="O59" s="7">
        <v>117</v>
      </c>
      <c r="P59" s="13" t="s">
        <v>296</v>
      </c>
    </row>
    <row r="60" spans="1:16" ht="90" customHeight="1" x14ac:dyDescent="0.25">
      <c r="A60" s="62"/>
      <c r="B60" s="7" t="s">
        <v>273</v>
      </c>
      <c r="C60" s="4" t="s">
        <v>284</v>
      </c>
      <c r="D60" s="34"/>
      <c r="E60" s="34"/>
      <c r="F60" s="34"/>
      <c r="G60" s="6" t="s">
        <v>297</v>
      </c>
      <c r="H60" s="9">
        <v>16.845680999999999</v>
      </c>
      <c r="I60" s="9">
        <v>-96.969070000000002</v>
      </c>
      <c r="J60" s="4" t="s">
        <v>31</v>
      </c>
      <c r="K60" s="4" t="s">
        <v>32</v>
      </c>
      <c r="L60" s="28">
        <v>400000</v>
      </c>
      <c r="M60" s="7" t="s">
        <v>33</v>
      </c>
      <c r="N60" s="6" t="s">
        <v>295</v>
      </c>
      <c r="O60" s="7">
        <v>450</v>
      </c>
      <c r="P60" s="13" t="s">
        <v>298</v>
      </c>
    </row>
    <row r="61" spans="1:16" ht="81" customHeight="1" x14ac:dyDescent="0.25">
      <c r="A61" s="62"/>
      <c r="B61" s="7" t="s">
        <v>273</v>
      </c>
      <c r="C61" s="4" t="s">
        <v>284</v>
      </c>
      <c r="D61" s="34"/>
      <c r="E61" s="34"/>
      <c r="F61" s="34"/>
      <c r="G61" s="6" t="s">
        <v>299</v>
      </c>
      <c r="H61" s="9">
        <v>16.845680999999999</v>
      </c>
      <c r="I61" s="9">
        <v>-96.969070000000002</v>
      </c>
      <c r="J61" s="4" t="s">
        <v>31</v>
      </c>
      <c r="K61" s="4" t="s">
        <v>32</v>
      </c>
      <c r="L61" s="28">
        <v>2000000</v>
      </c>
      <c r="M61" s="7" t="s">
        <v>33</v>
      </c>
      <c r="N61" s="4" t="s">
        <v>293</v>
      </c>
      <c r="O61" s="7">
        <v>450</v>
      </c>
      <c r="P61" s="13" t="s">
        <v>290</v>
      </c>
    </row>
    <row r="62" spans="1:16" ht="77.25" customHeight="1" x14ac:dyDescent="0.25">
      <c r="A62" s="62"/>
      <c r="B62" s="7" t="s">
        <v>274</v>
      </c>
      <c r="C62" s="4" t="s">
        <v>284</v>
      </c>
      <c r="D62" s="34"/>
      <c r="E62" s="34"/>
      <c r="F62" s="34"/>
      <c r="G62" s="6" t="s">
        <v>300</v>
      </c>
      <c r="H62" s="9">
        <v>16.845680999999999</v>
      </c>
      <c r="I62" s="9">
        <v>-97.031080000000003</v>
      </c>
      <c r="J62" s="4" t="s">
        <v>31</v>
      </c>
      <c r="K62" s="4" t="s">
        <v>32</v>
      </c>
      <c r="L62" s="28">
        <v>2000000</v>
      </c>
      <c r="M62" s="7" t="s">
        <v>33</v>
      </c>
      <c r="N62" s="4" t="s">
        <v>301</v>
      </c>
      <c r="O62" s="7">
        <v>150</v>
      </c>
      <c r="P62" s="13" t="s">
        <v>290</v>
      </c>
    </row>
    <row r="63" spans="1:16" ht="92.25" customHeight="1" x14ac:dyDescent="0.25">
      <c r="A63" s="62"/>
      <c r="B63" s="7" t="s">
        <v>275</v>
      </c>
      <c r="C63" s="4" t="s">
        <v>284</v>
      </c>
      <c r="D63" s="34"/>
      <c r="E63" s="34"/>
      <c r="F63" s="34"/>
      <c r="G63" s="6" t="s">
        <v>302</v>
      </c>
      <c r="H63" s="9">
        <v>16.845680999999999</v>
      </c>
      <c r="I63" s="9">
        <v>-97.062027999999998</v>
      </c>
      <c r="J63" s="4" t="s">
        <v>31</v>
      </c>
      <c r="K63" s="4" t="s">
        <v>32</v>
      </c>
      <c r="L63" s="28">
        <v>1500000</v>
      </c>
      <c r="M63" s="7" t="s">
        <v>33</v>
      </c>
      <c r="N63" s="4" t="s">
        <v>303</v>
      </c>
      <c r="O63" s="7">
        <v>109</v>
      </c>
      <c r="P63" s="13" t="s">
        <v>290</v>
      </c>
    </row>
    <row r="64" spans="1:16" ht="70.5" customHeight="1" x14ac:dyDescent="0.25">
      <c r="A64" s="62"/>
      <c r="B64" s="7" t="s">
        <v>276</v>
      </c>
      <c r="C64" s="4" t="s">
        <v>284</v>
      </c>
      <c r="D64" s="34"/>
      <c r="E64" s="34"/>
      <c r="F64" s="34"/>
      <c r="G64" s="6" t="s">
        <v>304</v>
      </c>
      <c r="H64" s="9">
        <v>16.845680999999999</v>
      </c>
      <c r="I64" s="9">
        <v>-96.986206999999993</v>
      </c>
      <c r="J64" s="4" t="s">
        <v>31</v>
      </c>
      <c r="K64" s="4" t="s">
        <v>32</v>
      </c>
      <c r="L64" s="28">
        <v>3500000</v>
      </c>
      <c r="M64" s="7" t="s">
        <v>33</v>
      </c>
      <c r="N64" s="4" t="s">
        <v>301</v>
      </c>
      <c r="O64" s="7">
        <v>220</v>
      </c>
      <c r="P64" s="13" t="s">
        <v>290</v>
      </c>
    </row>
    <row r="65" spans="1:16" ht="74.25" customHeight="1" x14ac:dyDescent="0.25">
      <c r="A65" s="62"/>
      <c r="B65" s="7" t="s">
        <v>277</v>
      </c>
      <c r="C65" s="4" t="s">
        <v>284</v>
      </c>
      <c r="D65" s="34"/>
      <c r="E65" s="34"/>
      <c r="F65" s="34"/>
      <c r="G65" s="6" t="s">
        <v>305</v>
      </c>
      <c r="H65" s="9">
        <v>16.845680999999999</v>
      </c>
      <c r="I65" s="9">
        <v>-96.991793000000001</v>
      </c>
      <c r="J65" s="4" t="s">
        <v>31</v>
      </c>
      <c r="K65" s="4" t="s">
        <v>32</v>
      </c>
      <c r="L65" s="28">
        <v>1000000</v>
      </c>
      <c r="M65" s="7" t="s">
        <v>33</v>
      </c>
      <c r="N65" s="4" t="s">
        <v>301</v>
      </c>
      <c r="O65" s="7">
        <v>129</v>
      </c>
      <c r="P65" s="13" t="s">
        <v>290</v>
      </c>
    </row>
    <row r="66" spans="1:16" ht="72.75" customHeight="1" x14ac:dyDescent="0.25">
      <c r="A66" s="62"/>
      <c r="B66" s="7" t="s">
        <v>270</v>
      </c>
      <c r="C66" s="4" t="s">
        <v>284</v>
      </c>
      <c r="D66" s="34"/>
      <c r="E66" s="34"/>
      <c r="F66" s="34"/>
      <c r="G66" s="6" t="s">
        <v>306</v>
      </c>
      <c r="H66" s="9">
        <v>16.845680999999999</v>
      </c>
      <c r="I66" s="9">
        <v>-96.900390000000002</v>
      </c>
      <c r="J66" s="4" t="s">
        <v>31</v>
      </c>
      <c r="K66" s="4" t="s">
        <v>32</v>
      </c>
      <c r="L66" s="28">
        <v>1500000</v>
      </c>
      <c r="M66" s="7" t="s">
        <v>33</v>
      </c>
      <c r="N66" s="4" t="s">
        <v>303</v>
      </c>
      <c r="O66" s="7">
        <v>135</v>
      </c>
      <c r="P66" s="13" t="s">
        <v>290</v>
      </c>
    </row>
    <row r="67" spans="1:16" ht="78.75" customHeight="1" x14ac:dyDescent="0.25">
      <c r="A67" s="62"/>
      <c r="B67" s="6" t="s">
        <v>278</v>
      </c>
      <c r="C67" s="4" t="s">
        <v>284</v>
      </c>
      <c r="D67" s="34"/>
      <c r="E67" s="34"/>
      <c r="F67" s="34"/>
      <c r="G67" s="6" t="s">
        <v>307</v>
      </c>
      <c r="H67" s="9">
        <v>16.845680999999999</v>
      </c>
      <c r="I67" s="9">
        <v>-96.978312000000003</v>
      </c>
      <c r="J67" s="4" t="s">
        <v>31</v>
      </c>
      <c r="K67" s="4" t="s">
        <v>32</v>
      </c>
      <c r="L67" s="28">
        <v>2000000</v>
      </c>
      <c r="M67" s="7" t="s">
        <v>33</v>
      </c>
      <c r="N67" s="4" t="s">
        <v>308</v>
      </c>
      <c r="O67" s="7">
        <v>120</v>
      </c>
      <c r="P67" s="13" t="s">
        <v>290</v>
      </c>
    </row>
    <row r="68" spans="1:16" ht="70.5" customHeight="1" x14ac:dyDescent="0.25">
      <c r="A68" s="62"/>
      <c r="B68" s="4" t="s">
        <v>279</v>
      </c>
      <c r="C68" s="4" t="s">
        <v>284</v>
      </c>
      <c r="D68" s="34"/>
      <c r="E68" s="34"/>
      <c r="F68" s="34"/>
      <c r="G68" s="4" t="s">
        <v>309</v>
      </c>
      <c r="H68" s="9">
        <v>16.423006000000001</v>
      </c>
      <c r="I68" s="9">
        <v>-96.892290000000003</v>
      </c>
      <c r="J68" s="4" t="s">
        <v>31</v>
      </c>
      <c r="K68" s="4" t="s">
        <v>32</v>
      </c>
      <c r="L68" s="28">
        <v>410160</v>
      </c>
      <c r="M68" s="7" t="s">
        <v>33</v>
      </c>
      <c r="N68" s="6" t="s">
        <v>310</v>
      </c>
      <c r="O68" s="9">
        <v>59</v>
      </c>
      <c r="P68" s="13" t="s">
        <v>311</v>
      </c>
    </row>
    <row r="69" spans="1:16" ht="62.25" customHeight="1" x14ac:dyDescent="0.25">
      <c r="A69" s="62"/>
      <c r="B69" s="4" t="s">
        <v>279</v>
      </c>
      <c r="C69" s="4" t="s">
        <v>284</v>
      </c>
      <c r="D69" s="34"/>
      <c r="E69" s="34"/>
      <c r="F69" s="34"/>
      <c r="G69" s="4" t="s">
        <v>312</v>
      </c>
      <c r="H69" s="9">
        <v>16.423006000000001</v>
      </c>
      <c r="I69" s="9">
        <v>-96.892290000000003</v>
      </c>
      <c r="J69" s="4" t="s">
        <v>31</v>
      </c>
      <c r="K69" s="4" t="s">
        <v>32</v>
      </c>
      <c r="L69" s="28">
        <v>410160.17</v>
      </c>
      <c r="M69" s="7" t="s">
        <v>33</v>
      </c>
      <c r="N69" s="6" t="s">
        <v>313</v>
      </c>
      <c r="O69" s="7">
        <v>59</v>
      </c>
      <c r="P69" s="13" t="s">
        <v>314</v>
      </c>
    </row>
    <row r="70" spans="1:16" ht="63.75" customHeight="1" x14ac:dyDescent="0.25">
      <c r="A70" s="62"/>
      <c r="B70" s="6" t="s">
        <v>280</v>
      </c>
      <c r="C70" s="4" t="s">
        <v>284</v>
      </c>
      <c r="D70" s="34"/>
      <c r="E70" s="34"/>
      <c r="F70" s="34"/>
      <c r="G70" s="4" t="s">
        <v>315</v>
      </c>
      <c r="H70" s="9">
        <v>16.563172999999999</v>
      </c>
      <c r="I70" s="9">
        <v>-97.127741</v>
      </c>
      <c r="J70" s="4" t="s">
        <v>31</v>
      </c>
      <c r="K70" s="4" t="s">
        <v>32</v>
      </c>
      <c r="L70" s="28">
        <v>404029.98</v>
      </c>
      <c r="M70" s="7" t="s">
        <v>33</v>
      </c>
      <c r="N70" s="6" t="s">
        <v>316</v>
      </c>
      <c r="O70" s="7">
        <v>43</v>
      </c>
      <c r="P70" s="13" t="s">
        <v>314</v>
      </c>
    </row>
    <row r="71" spans="1:16" ht="71.25" customHeight="1" x14ac:dyDescent="0.25">
      <c r="A71" s="62"/>
      <c r="B71" s="6" t="s">
        <v>281</v>
      </c>
      <c r="C71" s="4" t="s">
        <v>284</v>
      </c>
      <c r="D71" s="34"/>
      <c r="E71" s="34"/>
      <c r="F71" s="34"/>
      <c r="G71" s="4" t="s">
        <v>317</v>
      </c>
      <c r="H71" s="9">
        <v>16.410502000000001</v>
      </c>
      <c r="I71" s="9">
        <v>-97.026268999999999</v>
      </c>
      <c r="J71" s="4" t="s">
        <v>31</v>
      </c>
      <c r="K71" s="4" t="s">
        <v>32</v>
      </c>
      <c r="L71" s="28">
        <v>250000</v>
      </c>
      <c r="M71" s="7" t="s">
        <v>33</v>
      </c>
      <c r="N71" s="6" t="s">
        <v>318</v>
      </c>
      <c r="O71" s="7">
        <v>45</v>
      </c>
      <c r="P71" s="13" t="s">
        <v>319</v>
      </c>
    </row>
    <row r="72" spans="1:16" ht="65.25" customHeight="1" x14ac:dyDescent="0.25">
      <c r="A72" s="62"/>
      <c r="B72" s="6" t="s">
        <v>282</v>
      </c>
      <c r="C72" s="4" t="s">
        <v>284</v>
      </c>
      <c r="D72" s="34"/>
      <c r="E72" s="34"/>
      <c r="F72" s="34"/>
      <c r="G72" s="4" t="s">
        <v>315</v>
      </c>
      <c r="H72" s="9">
        <v>16.565726999999999</v>
      </c>
      <c r="I72" s="9">
        <v>-97.067548000000002</v>
      </c>
      <c r="J72" s="4" t="s">
        <v>31</v>
      </c>
      <c r="K72" s="4" t="s">
        <v>32</v>
      </c>
      <c r="L72" s="28">
        <v>1500000</v>
      </c>
      <c r="M72" s="7" t="s">
        <v>33</v>
      </c>
      <c r="N72" s="6" t="s">
        <v>320</v>
      </c>
      <c r="O72" s="7">
        <v>40</v>
      </c>
      <c r="P72" s="13" t="s">
        <v>311</v>
      </c>
    </row>
    <row r="73" spans="1:16" ht="64.5" customHeight="1" x14ac:dyDescent="0.25">
      <c r="A73" s="62"/>
      <c r="B73" s="7" t="s">
        <v>283</v>
      </c>
      <c r="C73" s="4" t="s">
        <v>284</v>
      </c>
      <c r="D73" s="34"/>
      <c r="E73" s="34"/>
      <c r="F73" s="34"/>
      <c r="G73" s="6" t="s">
        <v>321</v>
      </c>
      <c r="H73" s="7">
        <v>16.384395000000001</v>
      </c>
      <c r="I73" s="7">
        <v>-97.028681000000006</v>
      </c>
      <c r="J73" s="4" t="s">
        <v>31</v>
      </c>
      <c r="K73" s="4" t="s">
        <v>32</v>
      </c>
      <c r="L73" s="28">
        <v>3316882.95</v>
      </c>
      <c r="M73" s="7" t="s">
        <v>78</v>
      </c>
      <c r="N73" s="6" t="s">
        <v>322</v>
      </c>
      <c r="O73" s="7">
        <f>85+56</f>
        <v>141</v>
      </c>
      <c r="P73" s="13" t="s">
        <v>72</v>
      </c>
    </row>
    <row r="74" spans="1:16" ht="74.25" customHeight="1" x14ac:dyDescent="0.25">
      <c r="A74" s="62"/>
      <c r="B74" s="7" t="s">
        <v>131</v>
      </c>
      <c r="C74" s="4" t="s">
        <v>284</v>
      </c>
      <c r="D74" s="34"/>
      <c r="E74" s="34"/>
      <c r="F74" s="34"/>
      <c r="G74" s="6" t="s">
        <v>323</v>
      </c>
      <c r="H74" s="7">
        <v>16.554872</v>
      </c>
      <c r="I74" s="7">
        <v>-96.966724999999997</v>
      </c>
      <c r="J74" s="4" t="s">
        <v>31</v>
      </c>
      <c r="K74" s="4" t="s">
        <v>32</v>
      </c>
      <c r="L74" s="28">
        <v>600000</v>
      </c>
      <c r="M74" s="7" t="s">
        <v>78</v>
      </c>
      <c r="N74" s="6" t="s">
        <v>324</v>
      </c>
      <c r="O74" s="7">
        <f>11+18</f>
        <v>29</v>
      </c>
      <c r="P74" s="18" t="s">
        <v>325</v>
      </c>
    </row>
    <row r="75" spans="1:16" ht="65.25" customHeight="1" x14ac:dyDescent="0.25">
      <c r="A75" s="62"/>
      <c r="B75" s="4" t="s">
        <v>133</v>
      </c>
      <c r="C75" s="4" t="s">
        <v>284</v>
      </c>
      <c r="D75" s="34"/>
      <c r="E75" s="34"/>
      <c r="F75" s="34"/>
      <c r="G75" s="6" t="s">
        <v>326</v>
      </c>
      <c r="H75" s="7">
        <v>16.347372</v>
      </c>
      <c r="I75" s="7">
        <v>-97.012727999999996</v>
      </c>
      <c r="J75" s="4" t="s">
        <v>31</v>
      </c>
      <c r="K75" s="4" t="s">
        <v>32</v>
      </c>
      <c r="L75" s="28">
        <v>1500000</v>
      </c>
      <c r="M75" s="7" t="s">
        <v>78</v>
      </c>
      <c r="N75" s="6" t="s">
        <v>327</v>
      </c>
      <c r="O75" s="9">
        <f>70+80</f>
        <v>150</v>
      </c>
      <c r="P75" s="18" t="s">
        <v>328</v>
      </c>
    </row>
    <row r="76" spans="1:16" ht="65.25" customHeight="1" x14ac:dyDescent="0.25">
      <c r="A76" s="62"/>
      <c r="B76" s="7" t="s">
        <v>133</v>
      </c>
      <c r="C76" s="4" t="s">
        <v>284</v>
      </c>
      <c r="D76" s="34"/>
      <c r="E76" s="34"/>
      <c r="F76" s="34"/>
      <c r="G76" s="6" t="s">
        <v>329</v>
      </c>
      <c r="H76" s="7">
        <v>16.347372</v>
      </c>
      <c r="I76" s="7">
        <v>-97.012727999999996</v>
      </c>
      <c r="J76" s="4" t="s">
        <v>31</v>
      </c>
      <c r="K76" s="4" t="s">
        <v>32</v>
      </c>
      <c r="L76" s="28">
        <v>800000</v>
      </c>
      <c r="M76" s="7" t="s">
        <v>78</v>
      </c>
      <c r="N76" s="6" t="s">
        <v>330</v>
      </c>
      <c r="O76" s="7">
        <f>70+60</f>
        <v>130</v>
      </c>
      <c r="P76" s="13" t="s">
        <v>72</v>
      </c>
    </row>
    <row r="77" spans="1:16" ht="68.25" customHeight="1" x14ac:dyDescent="0.25">
      <c r="A77" s="63" t="s">
        <v>331</v>
      </c>
      <c r="B77" s="4" t="s">
        <v>271</v>
      </c>
      <c r="C77" s="4" t="s">
        <v>336</v>
      </c>
      <c r="D77" s="34" t="s">
        <v>337</v>
      </c>
      <c r="E77" s="34" t="s">
        <v>338</v>
      </c>
      <c r="F77" s="34" t="s">
        <v>339</v>
      </c>
      <c r="G77" s="32" t="s">
        <v>340</v>
      </c>
      <c r="H77" s="9">
        <v>16.481342000000001</v>
      </c>
      <c r="I77" s="9">
        <v>-96.943386000000004</v>
      </c>
      <c r="J77" s="4" t="s">
        <v>31</v>
      </c>
      <c r="K77" s="4" t="s">
        <v>32</v>
      </c>
      <c r="L77" s="28">
        <v>1481254.37</v>
      </c>
      <c r="M77" s="6" t="s">
        <v>33</v>
      </c>
      <c r="N77" s="6" t="s">
        <v>341</v>
      </c>
      <c r="O77" s="9">
        <v>163</v>
      </c>
      <c r="P77" s="26" t="s">
        <v>342</v>
      </c>
    </row>
    <row r="78" spans="1:16" ht="71.25" customHeight="1" x14ac:dyDescent="0.25">
      <c r="A78" s="63"/>
      <c r="B78" s="7" t="s">
        <v>270</v>
      </c>
      <c r="C78" s="4" t="s">
        <v>336</v>
      </c>
      <c r="D78" s="34"/>
      <c r="E78" s="34"/>
      <c r="F78" s="34"/>
      <c r="G78" s="32" t="s">
        <v>343</v>
      </c>
      <c r="H78" s="9">
        <v>16.434633999999999</v>
      </c>
      <c r="I78" s="9">
        <v>-96.900390000000002</v>
      </c>
      <c r="J78" s="4" t="s">
        <v>31</v>
      </c>
      <c r="K78" s="4" t="s">
        <v>32</v>
      </c>
      <c r="L78" s="31">
        <v>3500000</v>
      </c>
      <c r="M78" s="7" t="s">
        <v>33</v>
      </c>
      <c r="N78" s="6" t="s">
        <v>344</v>
      </c>
      <c r="O78" s="7">
        <v>168</v>
      </c>
      <c r="P78" s="29" t="s">
        <v>345</v>
      </c>
    </row>
    <row r="79" spans="1:16" ht="70.5" customHeight="1" x14ac:dyDescent="0.25">
      <c r="A79" s="63"/>
      <c r="B79" s="6" t="s">
        <v>332</v>
      </c>
      <c r="C79" s="4" t="s">
        <v>336</v>
      </c>
      <c r="D79" s="34"/>
      <c r="E79" s="34"/>
      <c r="F79" s="34"/>
      <c r="G79" s="32" t="s">
        <v>346</v>
      </c>
      <c r="H79" s="9">
        <v>16.845680999999999</v>
      </c>
      <c r="I79" s="9">
        <v>-97.231228000000002</v>
      </c>
      <c r="J79" s="4" t="s">
        <v>31</v>
      </c>
      <c r="K79" s="4" t="s">
        <v>32</v>
      </c>
      <c r="L79" s="31">
        <v>4500000</v>
      </c>
      <c r="M79" s="7" t="s">
        <v>33</v>
      </c>
      <c r="N79" s="6" t="s">
        <v>347</v>
      </c>
      <c r="O79" s="7">
        <v>428</v>
      </c>
      <c r="P79" s="30" t="s">
        <v>348</v>
      </c>
    </row>
    <row r="80" spans="1:16" ht="79.5" customHeight="1" x14ac:dyDescent="0.25">
      <c r="A80" s="63"/>
      <c r="B80" s="6" t="s">
        <v>333</v>
      </c>
      <c r="C80" s="4" t="s">
        <v>336</v>
      </c>
      <c r="D80" s="34"/>
      <c r="E80" s="34"/>
      <c r="F80" s="34"/>
      <c r="G80" s="32" t="s">
        <v>349</v>
      </c>
      <c r="H80" s="9">
        <v>16.393895000000001</v>
      </c>
      <c r="I80" s="9">
        <v>-97.047135999999995</v>
      </c>
      <c r="J80" s="4" t="s">
        <v>31</v>
      </c>
      <c r="K80" s="4" t="s">
        <v>32</v>
      </c>
      <c r="L80" s="31">
        <v>3500000</v>
      </c>
      <c r="M80" s="7" t="s">
        <v>33</v>
      </c>
      <c r="N80" s="6" t="s">
        <v>350</v>
      </c>
      <c r="O80" s="7">
        <v>60</v>
      </c>
      <c r="P80" s="30" t="s">
        <v>351</v>
      </c>
    </row>
    <row r="81" spans="1:16" ht="69.75" customHeight="1" x14ac:dyDescent="0.25">
      <c r="A81" s="63"/>
      <c r="B81" s="6" t="s">
        <v>334</v>
      </c>
      <c r="C81" s="4" t="s">
        <v>336</v>
      </c>
      <c r="D81" s="34"/>
      <c r="E81" s="34"/>
      <c r="F81" s="34"/>
      <c r="G81" s="33" t="s">
        <v>352</v>
      </c>
      <c r="H81" s="9">
        <v>16.354331999999999</v>
      </c>
      <c r="I81" s="9">
        <v>-97.020106999999996</v>
      </c>
      <c r="J81" s="4" t="s">
        <v>31</v>
      </c>
      <c r="K81" s="4" t="s">
        <v>32</v>
      </c>
      <c r="L81" s="31">
        <v>3000000</v>
      </c>
      <c r="M81" s="7" t="s">
        <v>33</v>
      </c>
      <c r="N81" s="6" t="s">
        <v>353</v>
      </c>
      <c r="O81" s="7">
        <v>65</v>
      </c>
      <c r="P81" s="30" t="s">
        <v>354</v>
      </c>
    </row>
    <row r="82" spans="1:16" ht="84.75" customHeight="1" x14ac:dyDescent="0.25">
      <c r="A82" s="63"/>
      <c r="B82" s="7" t="s">
        <v>335</v>
      </c>
      <c r="C82" s="4" t="s">
        <v>336</v>
      </c>
      <c r="D82" s="34"/>
      <c r="E82" s="34"/>
      <c r="F82" s="34"/>
      <c r="G82" s="32" t="s">
        <v>355</v>
      </c>
      <c r="H82" s="9">
        <v>16.463142000000001</v>
      </c>
      <c r="I82" s="9">
        <v>-97.031080000000003</v>
      </c>
      <c r="J82" s="4" t="s">
        <v>31</v>
      </c>
      <c r="K82" s="4" t="s">
        <v>32</v>
      </c>
      <c r="L82" s="31">
        <v>800000</v>
      </c>
      <c r="M82" s="7" t="s">
        <v>33</v>
      </c>
      <c r="N82" s="6" t="s">
        <v>356</v>
      </c>
      <c r="O82" s="7">
        <v>130</v>
      </c>
      <c r="P82" s="30" t="s">
        <v>357</v>
      </c>
    </row>
    <row r="83" spans="1:16" ht="67.5" customHeight="1" x14ac:dyDescent="0.25">
      <c r="A83" s="63"/>
      <c r="B83" s="4" t="s">
        <v>358</v>
      </c>
      <c r="C83" s="4" t="s">
        <v>336</v>
      </c>
      <c r="D83" s="34"/>
      <c r="E83" s="34"/>
      <c r="F83" s="34"/>
      <c r="G83" s="32" t="s">
        <v>361</v>
      </c>
      <c r="H83" s="9">
        <v>16.563172999999999</v>
      </c>
      <c r="I83" s="9">
        <v>-97.127741</v>
      </c>
      <c r="J83" s="4" t="s">
        <v>31</v>
      </c>
      <c r="K83" s="4" t="s">
        <v>32</v>
      </c>
      <c r="L83" s="28">
        <v>200000</v>
      </c>
      <c r="M83" s="7" t="s">
        <v>33</v>
      </c>
      <c r="N83" s="6" t="s">
        <v>362</v>
      </c>
      <c r="O83" s="9">
        <v>40</v>
      </c>
      <c r="P83" s="13" t="s">
        <v>363</v>
      </c>
    </row>
    <row r="84" spans="1:16" ht="71.25" customHeight="1" x14ac:dyDescent="0.25">
      <c r="A84" s="63"/>
      <c r="B84" s="6" t="s">
        <v>359</v>
      </c>
      <c r="C84" s="4" t="s">
        <v>336</v>
      </c>
      <c r="D84" s="34"/>
      <c r="E84" s="34"/>
      <c r="F84" s="34"/>
      <c r="G84" s="32" t="s">
        <v>364</v>
      </c>
      <c r="H84" s="9">
        <v>16.423006000000001</v>
      </c>
      <c r="I84" s="9">
        <v>-96.892290000000003</v>
      </c>
      <c r="J84" s="4" t="s">
        <v>31</v>
      </c>
      <c r="K84" s="4" t="s">
        <v>32</v>
      </c>
      <c r="L84" s="28">
        <v>200000</v>
      </c>
      <c r="M84" s="7" t="s">
        <v>33</v>
      </c>
      <c r="N84" s="6" t="s">
        <v>365</v>
      </c>
      <c r="O84" s="7">
        <v>59</v>
      </c>
      <c r="P84" s="13" t="s">
        <v>363</v>
      </c>
    </row>
    <row r="85" spans="1:16" ht="63.75" customHeight="1" x14ac:dyDescent="0.25">
      <c r="A85" s="63"/>
      <c r="B85" s="6" t="s">
        <v>131</v>
      </c>
      <c r="C85" s="4" t="s">
        <v>336</v>
      </c>
      <c r="D85" s="34"/>
      <c r="E85" s="34"/>
      <c r="F85" s="34"/>
      <c r="G85" s="32" t="s">
        <v>366</v>
      </c>
      <c r="H85" s="9">
        <v>16.554872</v>
      </c>
      <c r="I85" s="9">
        <v>-96.966724999999997</v>
      </c>
      <c r="J85" s="4" t="s">
        <v>31</v>
      </c>
      <c r="K85" s="4" t="s">
        <v>32</v>
      </c>
      <c r="L85" s="28">
        <v>600000</v>
      </c>
      <c r="M85" s="7" t="s">
        <v>33</v>
      </c>
      <c r="N85" s="6" t="s">
        <v>367</v>
      </c>
      <c r="O85" s="7">
        <v>36</v>
      </c>
      <c r="P85" s="13" t="s">
        <v>363</v>
      </c>
    </row>
    <row r="86" spans="1:16" ht="69.75" customHeight="1" x14ac:dyDescent="0.25">
      <c r="A86" s="63"/>
      <c r="B86" s="6" t="s">
        <v>137</v>
      </c>
      <c r="C86" s="4" t="s">
        <v>336</v>
      </c>
      <c r="D86" s="34"/>
      <c r="E86" s="34"/>
      <c r="F86" s="34"/>
      <c r="G86" s="32" t="s">
        <v>368</v>
      </c>
      <c r="H86" s="9">
        <v>16.571774999999999</v>
      </c>
      <c r="I86" s="9">
        <v>-96.934657000000001</v>
      </c>
      <c r="J86" s="4" t="s">
        <v>31</v>
      </c>
      <c r="K86" s="4" t="s">
        <v>32</v>
      </c>
      <c r="L86" s="28">
        <v>1000000</v>
      </c>
      <c r="M86" s="7" t="s">
        <v>33</v>
      </c>
      <c r="N86" s="6" t="s">
        <v>369</v>
      </c>
      <c r="O86" s="7">
        <v>36</v>
      </c>
      <c r="P86" s="13" t="s">
        <v>72</v>
      </c>
    </row>
    <row r="87" spans="1:16" ht="71.25" customHeight="1" x14ac:dyDescent="0.25">
      <c r="A87" s="63"/>
      <c r="B87" s="7" t="s">
        <v>59</v>
      </c>
      <c r="C87" s="4" t="s">
        <v>336</v>
      </c>
      <c r="D87" s="34"/>
      <c r="E87" s="34"/>
      <c r="F87" s="34"/>
      <c r="G87" s="33" t="s">
        <v>370</v>
      </c>
      <c r="H87" s="9">
        <v>16.555387</v>
      </c>
      <c r="I87" s="9">
        <v>-96.951303999999993</v>
      </c>
      <c r="J87" s="4" t="s">
        <v>31</v>
      </c>
      <c r="K87" s="4" t="s">
        <v>32</v>
      </c>
      <c r="L87" s="28">
        <v>600000</v>
      </c>
      <c r="M87" s="7" t="s">
        <v>33</v>
      </c>
      <c r="N87" s="6" t="s">
        <v>371</v>
      </c>
      <c r="O87" s="7">
        <v>37</v>
      </c>
      <c r="P87" s="13" t="s">
        <v>210</v>
      </c>
    </row>
    <row r="88" spans="1:16" ht="67.5" customHeight="1" x14ac:dyDescent="0.25">
      <c r="A88" s="63"/>
      <c r="B88" s="6" t="s">
        <v>360</v>
      </c>
      <c r="C88" s="4" t="s">
        <v>336</v>
      </c>
      <c r="D88" s="34"/>
      <c r="E88" s="34"/>
      <c r="F88" s="34"/>
      <c r="G88" s="32" t="s">
        <v>372</v>
      </c>
      <c r="H88" s="9">
        <v>16.354331999999999</v>
      </c>
      <c r="I88" s="9">
        <v>-97.020106999999996</v>
      </c>
      <c r="J88" s="4" t="s">
        <v>31</v>
      </c>
      <c r="K88" s="4" t="s">
        <v>32</v>
      </c>
      <c r="L88" s="28">
        <v>400000</v>
      </c>
      <c r="M88" s="7" t="s">
        <v>33</v>
      </c>
      <c r="N88" s="6" t="s">
        <v>362</v>
      </c>
      <c r="O88" s="7">
        <v>65</v>
      </c>
      <c r="P88" s="13" t="s">
        <v>363</v>
      </c>
    </row>
    <row r="89" spans="1:16" ht="69.75" customHeight="1" x14ac:dyDescent="0.25">
      <c r="A89" s="63"/>
      <c r="B89" s="6" t="s">
        <v>373</v>
      </c>
      <c r="C89" s="4" t="s">
        <v>336</v>
      </c>
      <c r="D89" s="34"/>
      <c r="E89" s="34"/>
      <c r="F89" s="34"/>
      <c r="G89" s="4" t="s">
        <v>375</v>
      </c>
      <c r="H89" s="9">
        <v>16.410502000000001</v>
      </c>
      <c r="I89" s="9">
        <v>-97.026268999999999</v>
      </c>
      <c r="J89" s="4" t="s">
        <v>31</v>
      </c>
      <c r="K89" s="4" t="s">
        <v>32</v>
      </c>
      <c r="L89" s="28">
        <v>480000</v>
      </c>
      <c r="M89" s="7" t="s">
        <v>33</v>
      </c>
      <c r="N89" s="6" t="s">
        <v>376</v>
      </c>
      <c r="O89" s="7">
        <v>45</v>
      </c>
      <c r="P89" s="13" t="s">
        <v>363</v>
      </c>
    </row>
    <row r="90" spans="1:16" ht="64.5" customHeight="1" x14ac:dyDescent="0.25">
      <c r="A90" s="63"/>
      <c r="B90" s="6" t="s">
        <v>282</v>
      </c>
      <c r="C90" s="4" t="s">
        <v>336</v>
      </c>
      <c r="D90" s="34"/>
      <c r="E90" s="34"/>
      <c r="F90" s="34"/>
      <c r="G90" s="4" t="s">
        <v>377</v>
      </c>
      <c r="H90" s="9">
        <v>16.565726999999999</v>
      </c>
      <c r="I90" s="9">
        <v>-97.067548000000002</v>
      </c>
      <c r="J90" s="4" t="s">
        <v>31</v>
      </c>
      <c r="K90" s="4" t="s">
        <v>32</v>
      </c>
      <c r="L90" s="28">
        <v>800000</v>
      </c>
      <c r="M90" s="7" t="s">
        <v>33</v>
      </c>
      <c r="N90" s="6" t="s">
        <v>378</v>
      </c>
      <c r="O90" s="7">
        <v>40</v>
      </c>
      <c r="P90" s="13" t="s">
        <v>363</v>
      </c>
    </row>
    <row r="91" spans="1:16" ht="71.25" customHeight="1" x14ac:dyDescent="0.25">
      <c r="A91" s="63"/>
      <c r="B91" s="7" t="s">
        <v>194</v>
      </c>
      <c r="C91" s="4" t="s">
        <v>336</v>
      </c>
      <c r="D91" s="34"/>
      <c r="E91" s="34"/>
      <c r="F91" s="34"/>
      <c r="G91" s="4" t="s">
        <v>379</v>
      </c>
      <c r="H91" s="9">
        <v>16.378236999999999</v>
      </c>
      <c r="I91" s="9">
        <v>-97.033545000000004</v>
      </c>
      <c r="J91" s="4" t="s">
        <v>31</v>
      </c>
      <c r="K91" s="4" t="s">
        <v>32</v>
      </c>
      <c r="L91" s="28">
        <v>1300000</v>
      </c>
      <c r="M91" s="7" t="s">
        <v>33</v>
      </c>
      <c r="N91" s="6" t="s">
        <v>380</v>
      </c>
      <c r="O91" s="7">
        <v>122</v>
      </c>
      <c r="P91" s="13" t="s">
        <v>381</v>
      </c>
    </row>
    <row r="92" spans="1:16" ht="64.5" customHeight="1" x14ac:dyDescent="0.25">
      <c r="A92" s="63"/>
      <c r="B92" s="6" t="s">
        <v>58</v>
      </c>
      <c r="C92" s="4" t="s">
        <v>336</v>
      </c>
      <c r="D92" s="34"/>
      <c r="E92" s="34"/>
      <c r="F92" s="34"/>
      <c r="G92" s="4" t="s">
        <v>382</v>
      </c>
      <c r="H92" s="9">
        <v>16.509326000000001</v>
      </c>
      <c r="I92" s="9">
        <v>-96.979572000000005</v>
      </c>
      <c r="J92" s="4" t="s">
        <v>383</v>
      </c>
      <c r="K92" s="4" t="s">
        <v>384</v>
      </c>
      <c r="L92" s="28">
        <v>25000000</v>
      </c>
      <c r="M92" s="7" t="s">
        <v>69</v>
      </c>
      <c r="N92" s="6" t="s">
        <v>385</v>
      </c>
      <c r="O92" s="7">
        <v>12519</v>
      </c>
      <c r="P92" s="13" t="s">
        <v>72</v>
      </c>
    </row>
    <row r="93" spans="1:16" ht="67.5" customHeight="1" x14ac:dyDescent="0.25">
      <c r="A93" s="63"/>
      <c r="B93" s="7" t="s">
        <v>335</v>
      </c>
      <c r="C93" s="4" t="s">
        <v>336</v>
      </c>
      <c r="D93" s="34"/>
      <c r="E93" s="34"/>
      <c r="F93" s="34"/>
      <c r="G93" s="4" t="s">
        <v>386</v>
      </c>
      <c r="H93" s="9">
        <v>16.463142000000001</v>
      </c>
      <c r="I93" s="9">
        <v>-97.031080000000003</v>
      </c>
      <c r="J93" s="4" t="s">
        <v>31</v>
      </c>
      <c r="K93" s="4" t="s">
        <v>32</v>
      </c>
      <c r="L93" s="31">
        <v>2500000</v>
      </c>
      <c r="M93" s="7" t="s">
        <v>33</v>
      </c>
      <c r="N93" s="6" t="s">
        <v>387</v>
      </c>
      <c r="O93" s="7">
        <v>130</v>
      </c>
      <c r="P93" s="30" t="s">
        <v>388</v>
      </c>
    </row>
    <row r="94" spans="1:16" ht="69" customHeight="1" x14ac:dyDescent="0.25">
      <c r="A94" s="63"/>
      <c r="B94" s="6" t="s">
        <v>374</v>
      </c>
      <c r="C94" s="4" t="s">
        <v>336</v>
      </c>
      <c r="D94" s="34"/>
      <c r="E94" s="34"/>
      <c r="F94" s="34"/>
      <c r="G94" s="4" t="s">
        <v>389</v>
      </c>
      <c r="H94" s="9">
        <v>16.362217999999999</v>
      </c>
      <c r="I94" s="9">
        <v>-97.045226999999997</v>
      </c>
      <c r="J94" s="4" t="s">
        <v>31</v>
      </c>
      <c r="K94" s="4" t="s">
        <v>32</v>
      </c>
      <c r="L94" s="31">
        <v>3500000</v>
      </c>
      <c r="M94" s="7" t="s">
        <v>33</v>
      </c>
      <c r="N94" s="6" t="s">
        <v>390</v>
      </c>
      <c r="O94" s="7">
        <v>190</v>
      </c>
      <c r="P94" s="30" t="s">
        <v>391</v>
      </c>
    </row>
    <row r="95" spans="1:16" ht="68.25" customHeight="1" x14ac:dyDescent="0.25">
      <c r="A95" s="63"/>
      <c r="B95" s="7" t="s">
        <v>130</v>
      </c>
      <c r="C95" s="4" t="s">
        <v>336</v>
      </c>
      <c r="D95" s="34"/>
      <c r="E95" s="34"/>
      <c r="F95" s="34"/>
      <c r="G95" s="4" t="s">
        <v>392</v>
      </c>
      <c r="H95" s="9">
        <v>16.394933999999999</v>
      </c>
      <c r="I95" s="9">
        <v>-97.208734000000007</v>
      </c>
      <c r="J95" s="4" t="s">
        <v>31</v>
      </c>
      <c r="K95" s="4" t="s">
        <v>32</v>
      </c>
      <c r="L95" s="31">
        <v>1500000</v>
      </c>
      <c r="M95" s="7" t="s">
        <v>33</v>
      </c>
      <c r="N95" s="6" t="s">
        <v>393</v>
      </c>
      <c r="O95" s="7">
        <v>170</v>
      </c>
      <c r="P95" s="30" t="s">
        <v>391</v>
      </c>
    </row>
  </sheetData>
  <mergeCells count="16">
    <mergeCell ref="A2:A23"/>
    <mergeCell ref="D24:D55"/>
    <mergeCell ref="E24:E55"/>
    <mergeCell ref="F24:F55"/>
    <mergeCell ref="A24:A55"/>
    <mergeCell ref="D2:D23"/>
    <mergeCell ref="E2:E23"/>
    <mergeCell ref="F2:F23"/>
    <mergeCell ref="F77:F95"/>
    <mergeCell ref="A56:A76"/>
    <mergeCell ref="A77:A95"/>
    <mergeCell ref="D77:D95"/>
    <mergeCell ref="E77:E95"/>
    <mergeCell ref="D56:D76"/>
    <mergeCell ref="E56:E76"/>
    <mergeCell ref="F56:F7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 1</vt:lpstr>
      <vt:lpstr>EJE 2</vt:lpstr>
      <vt:lpstr>EJE 3</vt:lpstr>
      <vt:lpstr>EJE 4</vt:lpstr>
      <vt:lpstr>EJE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Nahúm Efrén</dc:creator>
  <cp:lastModifiedBy>René Mondragón</cp:lastModifiedBy>
  <dcterms:created xsi:type="dcterms:W3CDTF">2025-05-07T20:24:03Z</dcterms:created>
  <dcterms:modified xsi:type="dcterms:W3CDTF">2025-11-06T17:49:16Z</dcterms:modified>
</cp:coreProperties>
</file>