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D:\01. MUNICIPIO\01. OBRAS MUNICIPALES 2025 (RAMO 33)\SISPLADE\"/>
    </mc:Choice>
  </mc:AlternateContent>
  <xr:revisionPtr revIDLastSave="0" documentId="13_ncr:1_{1C7C09A2-0316-40AA-B8BE-1FBBFF6C5687}" xr6:coauthVersionLast="47" xr6:coauthVersionMax="47" xr10:uidLastSave="{00000000-0000-0000-0000-000000000000}"/>
  <bookViews>
    <workbookView xWindow="2280" yWindow="1840" windowWidth="9140" windowHeight="8960" xr2:uid="{00000000-000D-0000-FFFF-FFFF00000000}"/>
  </bookViews>
  <sheets>
    <sheet name="EJE 1" sheetId="1" r:id="rId1"/>
    <sheet name="EJE 2" sheetId="6" r:id="rId2"/>
    <sheet name="EJE 3" sheetId="7" r:id="rId3"/>
    <sheet name="EJE 4" sheetId="8" r:id="rId4"/>
    <sheet name="EJE 5" sheetId="9" r:id="rId5"/>
  </sheets>
  <calcPr calcId="19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L203" i="9" l="1"/>
  <c r="L202" i="9"/>
  <c r="L201" i="9"/>
  <c r="L200" i="9"/>
  <c r="L199" i="9"/>
  <c r="L197" i="9"/>
  <c r="L196" i="9"/>
  <c r="L195" i="9"/>
  <c r="L193" i="9"/>
  <c r="L192" i="9"/>
  <c r="L191" i="9"/>
  <c r="L190" i="9"/>
  <c r="L189" i="9"/>
  <c r="L188" i="9"/>
  <c r="L187" i="9"/>
  <c r="L185" i="9"/>
  <c r="L184" i="9"/>
  <c r="L183" i="9"/>
  <c r="L182" i="9"/>
  <c r="L181" i="9"/>
  <c r="L180" i="9"/>
  <c r="L179" i="9"/>
  <c r="L178" i="9"/>
  <c r="L176" i="9"/>
  <c r="L175" i="9"/>
  <c r="L174" i="9"/>
  <c r="L173" i="9"/>
  <c r="L172" i="9"/>
  <c r="L171" i="9"/>
  <c r="L170" i="9"/>
  <c r="L169" i="9"/>
  <c r="L168" i="9"/>
  <c r="L167" i="9"/>
  <c r="L166" i="9"/>
  <c r="L165" i="9"/>
  <c r="L164" i="9"/>
  <c r="L163" i="9"/>
  <c r="L162" i="9"/>
  <c r="L161" i="9"/>
  <c r="L159" i="9"/>
  <c r="L157" i="9"/>
  <c r="L156" i="9"/>
  <c r="L155" i="9"/>
  <c r="L154" i="9"/>
  <c r="L153" i="9"/>
  <c r="L151" i="9"/>
  <c r="L150" i="9"/>
  <c r="L149" i="9"/>
  <c r="L148" i="9"/>
  <c r="L147" i="9"/>
  <c r="L146" i="9"/>
  <c r="L145" i="9"/>
  <c r="L144" i="9"/>
  <c r="L143" i="9"/>
  <c r="L142" i="9"/>
  <c r="L140" i="9"/>
  <c r="L118" i="9"/>
  <c r="L117" i="9"/>
  <c r="L115" i="9"/>
  <c r="L114" i="9"/>
  <c r="L113" i="9"/>
  <c r="L112" i="9"/>
  <c r="L109" i="9"/>
  <c r="L107" i="9"/>
  <c r="L106" i="9"/>
  <c r="L104" i="9"/>
  <c r="L103" i="9"/>
  <c r="L101" i="9"/>
  <c r="L99" i="9"/>
  <c r="L98" i="9"/>
  <c r="L96" i="9"/>
  <c r="L95" i="9"/>
  <c r="L94" i="9"/>
  <c r="L92" i="9"/>
  <c r="L91" i="9"/>
  <c r="L90" i="9"/>
  <c r="L88" i="9"/>
  <c r="L85" i="9"/>
  <c r="L83" i="9"/>
  <c r="L82" i="9"/>
  <c r="L80" i="9"/>
  <c r="L79" i="9"/>
  <c r="L78" i="9"/>
  <c r="L77" i="9"/>
  <c r="L74" i="9"/>
  <c r="L73" i="9"/>
  <c r="L72" i="9"/>
  <c r="L71" i="9"/>
  <c r="L70" i="9"/>
  <c r="L68" i="9"/>
  <c r="L66" i="9"/>
  <c r="L63" i="9"/>
  <c r="L62" i="9"/>
  <c r="L60" i="9"/>
  <c r="L57" i="9"/>
  <c r="L56" i="9"/>
  <c r="L53" i="9"/>
  <c r="L52" i="9"/>
  <c r="L51" i="9"/>
  <c r="L49" i="9"/>
  <c r="L48" i="9"/>
  <c r="L47" i="9"/>
  <c r="L45" i="9"/>
  <c r="L44" i="9"/>
  <c r="L43" i="9"/>
  <c r="L42" i="9"/>
  <c r="L41" i="9"/>
  <c r="L40" i="9"/>
  <c r="L39" i="9"/>
  <c r="L38" i="9"/>
  <c r="L37" i="9"/>
  <c r="L36" i="9"/>
  <c r="L35" i="9"/>
  <c r="L34" i="9"/>
  <c r="L33" i="9"/>
  <c r="L30" i="9"/>
  <c r="L28" i="9"/>
  <c r="L27" i="9"/>
  <c r="L26" i="9"/>
  <c r="L24" i="9"/>
  <c r="L23" i="9"/>
  <c r="L21" i="9"/>
  <c r="L19" i="9"/>
  <c r="L18" i="9"/>
  <c r="L15" i="9"/>
  <c r="L13" i="9"/>
  <c r="L10" i="9"/>
  <c r="L7" i="9"/>
  <c r="L6" i="9"/>
  <c r="L5" i="9"/>
  <c r="L4" i="9"/>
  <c r="L3" i="9"/>
</calcChain>
</file>

<file path=xl/sharedStrings.xml><?xml version="1.0" encoding="utf-8"?>
<sst xmlns="http://schemas.openxmlformats.org/spreadsheetml/2006/main" count="3706" uniqueCount="833">
  <si>
    <t>LOCALIDAD</t>
  </si>
  <si>
    <t>PROBLEMA</t>
  </si>
  <si>
    <t>OBJETIVO</t>
  </si>
  <si>
    <t>ESTRATEGIA</t>
  </si>
  <si>
    <t>LÍNEA DE ACCIÓN</t>
  </si>
  <si>
    <t>PROYECTO</t>
  </si>
  <si>
    <t>LATITUD</t>
  </si>
  <si>
    <t>LONGITUD</t>
  </si>
  <si>
    <t>ACTORES INVOLUCRADOS</t>
  </si>
  <si>
    <t>PERIODO DE EJECUCIÓN</t>
  </si>
  <si>
    <t>COSTO</t>
  </si>
  <si>
    <t>FUENTE FINANCIAMIENTO</t>
  </si>
  <si>
    <t>META</t>
  </si>
  <si>
    <t>BENEFICIARIOS</t>
  </si>
  <si>
    <t>INDICADOR</t>
  </si>
  <si>
    <t>TEMA</t>
  </si>
  <si>
    <t>POBREZA</t>
  </si>
  <si>
    <t>LAGUNILLA</t>
  </si>
  <si>
    <t>NO SE CUENTA CON UN ESPACIO PARA OFRECER UNA RED DE SERVICIOS A LA COMUNIDAD, DONDE SE PUEDA PROMOVER EL DESARROLLO ECÓNOMICO LOCAL, REDUCIR LA DESIGUALDAD Y COMBATIR LA MARGINACIÓN</t>
  </si>
  <si>
    <t>Disminuir los indicadores de pobreza en las localidades del territorio municipal.</t>
  </si>
  <si>
    <t>Atender de manera prioritaria a la población vulnerable para incrementar sus niveles de bienestar</t>
  </si>
  <si>
    <t>Promover la inclusión de la población vulnerable en todos los programas municipales</t>
  </si>
  <si>
    <t>CONSTRUCCIÓN DE CENTRO INTEGRADOR DEL DESARROLLO ORIENTADO A EJECUTAR ACCIONES SOCIALES BÁSICAS DE ATENCIÓN INMEDIATA</t>
  </si>
  <si>
    <t>15.833490°</t>
  </si>
  <si>
    <t>-96.73836°</t>
  </si>
  <si>
    <t>REGIDOR DE OBRAS, DIRECCIÓN MUNICIPAL DE OBRAS,  SECRETARIO DE SINFRABIEN</t>
  </si>
  <si>
    <t>2025-2026</t>
  </si>
  <si>
    <t>FONDO DE INFRAESTRUCTURA SOCIAL MUNICIPAL</t>
  </si>
  <si>
    <t>50 M2</t>
  </si>
  <si>
    <t>61 personas</t>
  </si>
  <si>
    <r>
      <t xml:space="preserve">% de metros cuadrados de Centro Integrador construidos = </t>
    </r>
    <r>
      <rPr>
        <sz val="7"/>
        <rFont val="Calibri Light"/>
        <family val="2"/>
        <scheme val="major"/>
      </rPr>
      <t>(Número de metros cuadrados de Centro Integrador construidos*100)/Número de metros cuadrados de Centro Integrador programados</t>
    </r>
  </si>
  <si>
    <t>SAN MARTIN</t>
  </si>
  <si>
    <t>NO SE CUENTA CON LA INFRAESTRUCTURA NECESARIA PARA QUE PUEDA  ASEGURAR UNA ATENCIÓN DIGNA A LOS POBLADORESY SE OFRECER UNA RED DE SERVICIOS A LA COMUNIDAD, DONDE SE PUEDA PROMOVER EL DESARROLLO ECÓNOMICO LOCAL, REDUCIR LA DESIGUALDAD Y COMBATIR LA MARGINACIÓN</t>
  </si>
  <si>
    <t>15.859161°</t>
  </si>
  <si>
    <t>-96.77238°</t>
  </si>
  <si>
    <t>67 personas</t>
  </si>
  <si>
    <t>EL MANANTIAL</t>
  </si>
  <si>
    <t>NO SE TIENE UN ESPACIO QUE BRIINDE INFORMACION ACERCA DE LOS PROGRAMAS SOCIALES Y SE TENGA ATENCION A LOS GRUPOS DE PERSONAS EN ESTADO DE VULNERABILIDAD</t>
  </si>
  <si>
    <t>15.840924°</t>
  </si>
  <si>
    <t>-96.78207°</t>
  </si>
  <si>
    <t>72 personas</t>
  </si>
  <si>
    <t>EL REGADILLO</t>
  </si>
  <si>
    <t xml:space="preserve">EN LA LOCALIDAD DE REGADILLO NO SE CUENTA CON UN ESPACIO DESTINADO A PROMOVER Y BRINDAR INFORMACION ACERCA DE LOS APOYOS </t>
  </si>
  <si>
    <t>15.843298°</t>
  </si>
  <si>
    <t>-96.76553°</t>
  </si>
  <si>
    <t>110 personas</t>
  </si>
  <si>
    <t>EL NANCHAL (SAN JOSÉ EL NANCHAL)</t>
  </si>
  <si>
    <t>NO SE CUENTA CON UN ESPACIO DESTINADO A BRINDAR ATENCION A GRUPOS EN SITUACION DE VULNERABILIDAD PARA PROPORCIONAR INFORMACION ACERCA DE LOS PROGRAMAS Y APOYOS A LOS QUE SE PUEDEN INSCRIBIR.</t>
  </si>
  <si>
    <t>CONSTRUCCIÓN DE CENTRO INTEGRADOR DEL DESARROLLO ORIENTADO A EJECUTAR ACCIONES SOCIALES BÁSICAS DE ATENCIÓN INMEDIATA EN BARRIO EL NANCHAL</t>
  </si>
  <si>
    <t>15.775478°</t>
  </si>
  <si>
    <t>-96.79430°</t>
  </si>
  <si>
    <t>91 personas</t>
  </si>
  <si>
    <t>EL TRAPICHE</t>
  </si>
  <si>
    <t>EL CENTRO INTEGRADOR PRESENTA CARENCIAS Y DETERIORO PARA PODER LLEVAR A CABO SUS FUNCIONES DE MANERA SATISFACTORIA Y QUE SE BRINDEN SERVICIOS DE CALIDAD</t>
  </si>
  <si>
    <t>MANTENIMIENTO DE CENTRO INTEGRADOR DEL DESARROLLO ORIENTADO A EJECUTAR ACCIONES SOCIALES BÁSICAS DE ATENCIÓN INMEDIATA</t>
  </si>
  <si>
    <t>15.820523°</t>
  </si>
  <si>
    <t>-96.69775°</t>
  </si>
  <si>
    <t>88 personas</t>
  </si>
  <si>
    <r>
      <t xml:space="preserve">% de metros cuadrados de Centro Integrador con mantenimiento = </t>
    </r>
    <r>
      <rPr>
        <sz val="7"/>
        <rFont val="Calibri Light"/>
        <family val="2"/>
        <scheme val="major"/>
      </rPr>
      <t>(Número de metros cuadrados de Centro Integrador con mantenimeinto*100)/Número de metros cuadrados de Centro Integrador con mantenimeinto programados</t>
    </r>
  </si>
  <si>
    <t>EL PROGRESO COZOALTEPEC (EL PROGRESO)</t>
  </si>
  <si>
    <t>NO SE CUENTA CON LA INFRAESTRUCTURA DONDE LOS SERVIDORES DE LA NACION ATIENDAN A LOS CIUDADANOS</t>
  </si>
  <si>
    <t>15.793426°</t>
  </si>
  <si>
    <t>-96.73718°</t>
  </si>
  <si>
    <t>34 personas</t>
  </si>
  <si>
    <t>YONGUINA</t>
  </si>
  <si>
    <t>NO SE CUENTA CON UN ESPACIO QUE PERMITA INFORMAR, ATENDER Y BRINDAR INFORMACION ACERCA DE LOS PROGRAMAS Y SERVICIOS QUE ATIENDEN LOS SERVIDORES DE LA NACION A LA COMUNIDAD</t>
  </si>
  <si>
    <t>15.89957°</t>
  </si>
  <si>
    <t>-96.71623°</t>
  </si>
  <si>
    <t>103 personas</t>
  </si>
  <si>
    <t>LAS PILAS</t>
  </si>
  <si>
    <t>NO SE CUENTA CON EL ESPACIO DONDE LOS SERVIDORES DE LA NACION ATIENDAN A LOS CIUDADANOS</t>
  </si>
  <si>
    <t>15.842483°</t>
  </si>
  <si>
    <t>-96.73278°</t>
  </si>
  <si>
    <t>150 personas</t>
  </si>
  <si>
    <t>EL TIGRERO</t>
  </si>
  <si>
    <t xml:space="preserve">NO SE CUENTA CON UN ESPACIO ADECUADO PARA BRINDAR INFORMACION SOBRE LOS PROGRAMAS QUE BRINDA EL GOBIERNO Y ATENDER  A LOS GRUPOS EN SITUACION DE VULNERABILIDAD </t>
  </si>
  <si>
    <t>15.792848°</t>
  </si>
  <si>
    <t>-96.54701°</t>
  </si>
  <si>
    <t>324 personas</t>
  </si>
  <si>
    <t>SAN JUANITO O LA BOTIJA</t>
  </si>
  <si>
    <t>LAS PERSONAS TIENEN DERECHO A RECIBIR INFORMACION CLARA PARA LA INCORPORACIÓN A PROGRAMAS SOCIALES, SIN EMBARGO; NO SE CUENTA CON LA INFRAESTRUCTURA NECESARIA QUE PUEDA  ASEGURAR UNA ATENCIÓN DIGNA A LOS POBLADORES</t>
  </si>
  <si>
    <t>15.790658°</t>
  </si>
  <si>
    <t>-96.78635°</t>
  </si>
  <si>
    <t>884 personas</t>
  </si>
  <si>
    <t>AGUA DULCE</t>
  </si>
  <si>
    <t>NO SE CUENTA CON LA INFRAESTRUCTURA PARA DAR ATENCION E INFORMACION ACERCA DE LOS PROGRAMAS SOCIALES A LOS QUE LA POBLACION TIENEN ACCESO</t>
  </si>
  <si>
    <t>15.768134°</t>
  </si>
  <si>
    <t>-96.63797°</t>
  </si>
  <si>
    <t>93 personas</t>
  </si>
  <si>
    <t>LA RIVERA</t>
  </si>
  <si>
    <t>NO SE TIENE UN ESPACIO ADECUADO PARA QUE LOS SERVIDORES DE LA NACION BRINDEN INFORMACION Y ATENCION NECESARIA A LOS HABITANTES DE LA LOCALIDAD ACERCA DE LOS PROGRAMAS QUE PROPORCIONA EL GOBIERNO</t>
  </si>
  <si>
    <t>15.796294°</t>
  </si>
  <si>
    <t>-96.71949°</t>
  </si>
  <si>
    <t>260 personas</t>
  </si>
  <si>
    <t>EL PARRAL</t>
  </si>
  <si>
    <t>15.747590°</t>
  </si>
  <si>
    <t>-96.73771°</t>
  </si>
  <si>
    <t>31 personas</t>
  </si>
  <si>
    <t>SAN JUAN PIEDRAS NEGRAS</t>
  </si>
  <si>
    <t>15.725738°</t>
  </si>
  <si>
    <t>-96.66042°</t>
  </si>
  <si>
    <t>372 personas</t>
  </si>
  <si>
    <t>JUANA BOQUITA</t>
  </si>
  <si>
    <t>15.799936°</t>
  </si>
  <si>
    <t>-96.74737°</t>
  </si>
  <si>
    <t>251 personas</t>
  </si>
  <si>
    <t>LINDA VISTA</t>
  </si>
  <si>
    <t>15.865959°</t>
  </si>
  <si>
    <t>-96.74390°</t>
  </si>
  <si>
    <t>EL MACUIL</t>
  </si>
  <si>
    <t>15.816061 °</t>
  </si>
  <si>
    <t>-96.75010°</t>
  </si>
  <si>
    <t>76 personas</t>
  </si>
  <si>
    <t>CHACAHUA</t>
  </si>
  <si>
    <t xml:space="preserve">CONSTRUCCIÓN DE CENTRO INTEGRADO DEL DESARROLLO ORIENTADO A EJECUTAR ACCIONES SOCIALES BÁSICAS DE ATENCIÓN INMEDIATA </t>
  </si>
  <si>
    <t>15.702614°</t>
  </si>
  <si>
    <t>-96.60325°</t>
  </si>
  <si>
    <t>148 personas</t>
  </si>
  <si>
    <t>ESCOBILLA</t>
  </si>
  <si>
    <t xml:space="preserve">LA INFRAESTRUCTURA DESTINADA AL CENTRO INTEGRADORDE DESARROLLO TIENE GRIETAS Y ESTÁ EN MAL ESTADO </t>
  </si>
  <si>
    <t>MANTENIMIENTO DE CENTRO INTEGRADOR DEL DESARROLLO ORIENTADO A EJECUTAR</t>
  </si>
  <si>
    <t>15.731815°</t>
  </si>
  <si>
    <t>-96.73764°</t>
  </si>
  <si>
    <t>401 personas</t>
  </si>
  <si>
    <t>EL COCO</t>
  </si>
  <si>
    <t>15.721779°</t>
  </si>
  <si>
    <t>-96.56564°</t>
  </si>
  <si>
    <t>205 personas</t>
  </si>
  <si>
    <t>LA CRUCECITA</t>
  </si>
  <si>
    <t>15.841186°</t>
  </si>
  <si>
    <t>-96.75882°</t>
  </si>
  <si>
    <t>59 personas</t>
  </si>
  <si>
    <t>FRUTILLA</t>
  </si>
  <si>
    <t>15.774412°</t>
  </si>
  <si>
    <t>-96.55998°</t>
  </si>
  <si>
    <t>229 personas</t>
  </si>
  <si>
    <t>LA ANONA</t>
  </si>
  <si>
    <t>15.826446°</t>
  </si>
  <si>
    <t>-96.74441°</t>
  </si>
  <si>
    <t>112 personas</t>
  </si>
  <si>
    <t>LAGARTERO</t>
  </si>
  <si>
    <t>NO SE TIENE UN ESPACIO DESTINADO A LOS SERVIDORES DE LA NACION PARA PROMOVER E INFORMAR ACERCA DE LOS PROGRAMAS SOCIALES A LOS QUE SE PUEDEN INSCRIBIR LOS HABITANTES DE LA LOCALIDAD</t>
  </si>
  <si>
    <t>15.731518°</t>
  </si>
  <si>
    <t>-96.67635°</t>
  </si>
  <si>
    <t>95 personas</t>
  </si>
  <si>
    <t>SALUD</t>
  </si>
  <si>
    <t>VILLA SAN LUIS</t>
  </si>
  <si>
    <t>NO SE CUENTA CON UN ESPACIO ADECUADO PARA BRINDAR ATENCIÓN MÉDICA SEGURA Y CON INFRAESTRUCTURA ADECUADA PARA ATENDER A LOS POBLADORES.</t>
  </si>
  <si>
    <t>Fortalecer el acceso a servicios de salud de calidad en la población vulnerable de Santa María Tonameca</t>
  </si>
  <si>
    <t>Mejorar los servicios de salud pública en las localidades que más lo requieren.</t>
  </si>
  <si>
    <t>Promover la mejora en infraestructura de salud pública</t>
  </si>
  <si>
    <t>CONSTRUCCIÓN DE DISPENSARIO MÉDICO</t>
  </si>
  <si>
    <t>15.750267°</t>
  </si>
  <si>
    <t>-96.81565°</t>
  </si>
  <si>
    <t>REGIDORA DE SALUD, REGIDOR DE OBRAS, DIRECCIÓN MUNICIPAL DE OBRAS,  SECRETARIA DE SALUD</t>
  </si>
  <si>
    <t>24 personas</t>
  </si>
  <si>
    <r>
      <rPr>
        <b/>
        <sz val="7"/>
        <color theme="1"/>
        <rFont val="Calibri (Cuerpo)"/>
      </rPr>
      <t>% de metros cuadrados de dispensario médico construidos</t>
    </r>
    <r>
      <rPr>
        <sz val="7"/>
        <color theme="1"/>
        <rFont val="Calibri (Cuerpo)"/>
      </rPr>
      <t xml:space="preserve"> = (Número de metros cuadrados de dispensario médico construidos*100)/Número de metros cuadrados de dispensario médico programados</t>
    </r>
  </si>
  <si>
    <t>EL LIMÓN</t>
  </si>
  <si>
    <t>NO SE CUENTA CON UN ESPACIO ADECUADO PARA BRINDAR ATENCIÓN MÉDICA SEGURA Y CON INFRAESTRUCTURA ADECUADA PARA ATENDER A LOS POBLADORES</t>
  </si>
  <si>
    <t>15.863275°</t>
  </si>
  <si>
    <t>-96.78390°</t>
  </si>
  <si>
    <t>142 personas</t>
  </si>
  <si>
    <t>ARROYO LA PUERTA</t>
  </si>
  <si>
    <t>NO SE CUENTA CON UN ESPACIO EN DONDE LAS PERSONAS RECIBAN ATENCION MEDICA</t>
  </si>
  <si>
    <t>15.762748°</t>
  </si>
  <si>
    <t>-96.71136°</t>
  </si>
  <si>
    <t>47 personas</t>
  </si>
  <si>
    <t>PIEDRA SEPULTURA MIRAMAR</t>
  </si>
  <si>
    <t>15.747378°</t>
  </si>
  <si>
    <t>-96.66993°</t>
  </si>
  <si>
    <t>180 personas</t>
  </si>
  <si>
    <t>NO SE CUENTA CON UN ESPACIO ADECUADO PARA BRINDAR ATENCIÓN MÉDICA SEGURA Y CON INFRAESTRUCTURA ADECUADA PARA ATENDER A LOS HABITANTES DE LA LOCALIDAD</t>
  </si>
  <si>
    <t>EL TULE</t>
  </si>
  <si>
    <t>15.740313°</t>
  </si>
  <si>
    <t>-96.83812°</t>
  </si>
  <si>
    <t>55 personas</t>
  </si>
  <si>
    <t>RINCÓN BONITO</t>
  </si>
  <si>
    <t>15.791286°</t>
  </si>
  <si>
    <t>-96.55586°</t>
  </si>
  <si>
    <t>277 personas</t>
  </si>
  <si>
    <t>LLANO GRANDE</t>
  </si>
  <si>
    <t>15.726108°</t>
  </si>
  <si>
    <t>-96.53930°</t>
  </si>
  <si>
    <t>218 personas</t>
  </si>
  <si>
    <t>DEPORTE</t>
  </si>
  <si>
    <t>EL SAMARITAN TONAMECA</t>
  </si>
  <si>
    <t xml:space="preserve">NO SE CUENTA CON UN ESPACIO DESTINADO A REALIZAR ACTIVIDADES DEPORTIVAS, SOCIALES, Y CULTURALES </t>
  </si>
  <si>
    <t>Establecer al deporte y esparcimiento como pilar del desarrollo comunitario</t>
  </si>
  <si>
    <t>Fortalecer el conocimiento del deporte y los medios para su práctica eficiente en las localidades del municipio.</t>
  </si>
  <si>
    <t>Fortalecer de la infraestructura deportiva municipal</t>
  </si>
  <si>
    <t>CONSTRUCCIÓN DE CANCHA DE USOS MÚLTIPLES</t>
  </si>
  <si>
    <t>15.709074°</t>
  </si>
  <si>
    <t>-96.59729°</t>
  </si>
  <si>
    <t>REGIDORA DE EDUCACIÓN, CULTURA Y DEPORTE, REGIDOR DE OBRAS, DIRECCIÓN MUNICIPAL DE OBRAS, DIRECCIÓN MUNICIPAL DEL DEPORTE, SECRETARIO DE SINFRABIEN</t>
  </si>
  <si>
    <t>600 M2</t>
  </si>
  <si>
    <t>169 personas</t>
  </si>
  <si>
    <r>
      <rPr>
        <b/>
        <sz val="7"/>
        <color theme="1"/>
        <rFont val="Calibri (Cuerpo)"/>
      </rPr>
      <t>% de metros cuadrados de cancha de usos múltiples construidos</t>
    </r>
    <r>
      <rPr>
        <sz val="7"/>
        <color theme="1"/>
        <rFont val="Calibri (Cuerpo)"/>
      </rPr>
      <t xml:space="preserve"> = (Número de metros cuadrados de usos múltiples construidos*100)/Número de metros cuadrados de cancha de usos múltiples programados</t>
    </r>
  </si>
  <si>
    <t>TRANSPARENCIA Y RENDICION DE CUENTAS</t>
  </si>
  <si>
    <t>Santa María Tonameca</t>
  </si>
  <si>
    <t>La transparencia en la rendición de cuentas aún es deficiente.</t>
  </si>
  <si>
    <t>Ser un gobierno municipal transparente y que rinda cuentas a la ciudadanía</t>
  </si>
  <si>
    <t>Fortalecer la transparencia municipal y los mecanismos de rendición de cuentas</t>
  </si>
  <si>
    <t>Establecer mecanismo de acceso a la información pública</t>
  </si>
  <si>
    <t>INTEGRACIÓN DE MEDIOS DE INFORMACIÓN PARA RENDICIÓN DE ACCIONES DE GOBIERNO</t>
  </si>
  <si>
    <t>PRESIDENTE MUNICIPAL, DIRECCIÓN DE COMUNICACIÓN SOCIAL, DIRECTOR JURÍDICO</t>
  </si>
  <si>
    <t>RAMO 28</t>
  </si>
  <si>
    <t>1 PLATAFORMA</t>
  </si>
  <si>
    <t>25300 personas</t>
  </si>
  <si>
    <r>
      <t xml:space="preserve">% de plataformas electrónicas integradas = </t>
    </r>
    <r>
      <rPr>
        <sz val="7"/>
        <rFont val="Calibri (Cuerpo)"/>
      </rPr>
      <t xml:space="preserve">(número de plataformas electrónicas integradas*100) /número de  plataformas electrónicas programados </t>
    </r>
  </si>
  <si>
    <t>TRAMITES Y SERVICIOS</t>
  </si>
  <si>
    <t xml:space="preserve">Deficiente prestación de trámites y servicios públicos municipales </t>
  </si>
  <si>
    <t>Generar trámites y servicios municipales de calidad con accesibilidad para todos los ciudadanos de Tonameca</t>
  </si>
  <si>
    <t>Mejorar los procedimientos para realización de trámites y servicios municipales</t>
  </si>
  <si>
    <t>Profesionalizar a las personas servidoras públicas</t>
  </si>
  <si>
    <t>PROGRAMA DE CAPACITACIÓN PARA EL PERSONAL ADSCRITO AL MUNICIPIO</t>
  </si>
  <si>
    <t>SÍNDICO HACENDARIO, TESORERO MUNICIPAL</t>
  </si>
  <si>
    <t>OTRAS FUENTES DE FINANCIAMIENTO</t>
  </si>
  <si>
    <t>1  programa</t>
  </si>
  <si>
    <t>50 personas</t>
  </si>
  <si>
    <r>
      <t xml:space="preserve">% de programas de capacitación implementados = </t>
    </r>
    <r>
      <rPr>
        <sz val="7"/>
        <rFont val="Calibri (Cuerpo)"/>
      </rPr>
      <t xml:space="preserve">(número de programas implementados*100) /número de programas programados </t>
    </r>
  </si>
  <si>
    <t>PREVENCIÓN, PROTECCIÓN Y SEGURIDAD CIUDADANA</t>
  </si>
  <si>
    <t>Existen rezagos importantes en seguridad pública</t>
  </si>
  <si>
    <t>Mejorar la percepción ciudadana de seguridad pública en todo el territorio municipal</t>
  </si>
  <si>
    <t>Fortalecer el sistema de seguridad pública municipal.</t>
  </si>
  <si>
    <t>Profesionalizar a los elementos de seguridad pública</t>
  </si>
  <si>
    <t>CERTIFICACIÓN DE POLICIAS MUNICIPALES</t>
  </si>
  <si>
    <t>SÍNDICA PROCURADORA, DIRECCIÓN MUNICIPAL DE SEGURIDAD PÚBLICA, SECRETARIO DE SSP</t>
  </si>
  <si>
    <t>5 Certificaciones</t>
  </si>
  <si>
    <t>5 personas</t>
  </si>
  <si>
    <r>
      <t xml:space="preserve">% de policías certificados = </t>
    </r>
    <r>
      <rPr>
        <sz val="7"/>
        <rFont val="Calibri (Cuerpo)"/>
      </rPr>
      <t xml:space="preserve">(número de policías certificados*100) /número de certificaciones programadas </t>
    </r>
  </si>
  <si>
    <t>GESTIÓN INTEGRAL DE DESASTRES Y PROTECCIÓN CIVIL</t>
  </si>
  <si>
    <t>La ciudadanía de Santa María Tonameca no domina los procedimientos de protección civil y se tienen deficiencias en la respuesta y coordinación institucional durante y después de un fenómeno perturbador</t>
  </si>
  <si>
    <t>Contar con un gobierno y ciudadanía informados y preparados para actuar antes, durante y después de un fenómeno perturbador</t>
  </si>
  <si>
    <t>Mejorar el sistema de protección civil municipal</t>
  </si>
  <si>
    <t>Fortalecer la normatividad del sistema de protección civil municipal</t>
  </si>
  <si>
    <t>ELABORACIÓN DEL ATLAS DE RIESGOS</t>
  </si>
  <si>
    <t>SÍNDICA PROCURADORA, COORDINACIÓN MUNICIPAL DE PROTECCIÓN CIVIL, DIRECTORA DE INPLAN</t>
  </si>
  <si>
    <t>1 Atlas de riesgos</t>
  </si>
  <si>
    <r>
      <t xml:space="preserve">% de atlas de riesgos elaborados = </t>
    </r>
    <r>
      <rPr>
        <sz val="7"/>
        <rFont val="Calibri (Cuerpo)"/>
      </rPr>
      <t>(número de atlas de riesgos elaborados*100)/ Número de atlas de riesgos programados</t>
    </r>
  </si>
  <si>
    <t>FOMENTO AGROALIMENTARIO Y DESARROLLO RURAL</t>
  </si>
  <si>
    <t>Los sectores agroalimentario y de desarrollo rural de Santa María Tonameca aún se encuentran en situación de vulnerabilidad y baja sostenibilidad</t>
  </si>
  <si>
    <t>Fortalecer la seguridad alimentaria bajo principios de sostenibilidad en los sectores agroalimentario y de desarrollo rural.</t>
  </si>
  <si>
    <t>Mejorar a los sectores agroalimentario y de desarrollo rural de todo el territorio municipal.</t>
  </si>
  <si>
    <t>Fortalecer el mercado interno de los productos agroalimentarios locales</t>
  </si>
  <si>
    <t>REACTIVACION DE BARATILLO MUNICIPAL</t>
  </si>
  <si>
    <t>PRESIDENTE MUNICIPAL, REGIDORA DE DESARROLLO AGROPECUARIO, GABADERÍA Y PESCA, SECRETARIO DE SEFADER</t>
  </si>
  <si>
    <t>1 obra</t>
  </si>
  <si>
    <t>2000 personas</t>
  </si>
  <si>
    <r>
      <t xml:space="preserve">% de baratillos reactivados = </t>
    </r>
    <r>
      <rPr>
        <sz val="7"/>
        <rFont val="Calibri (Cuerpo)"/>
      </rPr>
      <t>(número de baratillos reactivados*100)/ Número de baratillos programados</t>
    </r>
  </si>
  <si>
    <t>INFRAESTRUCTURA PARA COMUNIDADES SOSTENIBLES</t>
  </si>
  <si>
    <t>NO SE CUENTA CON LA ESTRUCTURA QUE CUBRA PARA LA PROTECCIÓN DE LOS RAYOS SOLARES A LA POBLACIÓN QUE ASISTE COTIDIANAMENTE AL SITIO</t>
  </si>
  <si>
    <t>Mejorar la sostenibilidad de las comunidades en el municipio de Santa María Tonameca</t>
  </si>
  <si>
    <t>Fortalecer la infraestructura y equipamiento público de cada localidad del territorio municipal</t>
  </si>
  <si>
    <t>Impulsar el desarrollo de los edificios y espacios públicos en el territorio municipal</t>
  </si>
  <si>
    <t>CONSTRUCCIÓN DE TECHADO EN CANCHA DE USOS MÚLTIPLES</t>
  </si>
  <si>
    <t>REGIDOR DE OBRAS, DIRECCIÓN MUNICIPAL DE OBRAS, SECRETARIO DE SINFRABIEN</t>
  </si>
  <si>
    <r>
      <rPr>
        <b/>
        <sz val="7"/>
        <color theme="1"/>
        <rFont val="Calibri (Cuerpo)"/>
      </rPr>
      <t>% de metros cuadrados construidos de techado en cancha de usos múltiples realizados</t>
    </r>
    <r>
      <rPr>
        <sz val="7"/>
        <color theme="1"/>
        <rFont val="Calibri (Cuerpo)"/>
      </rPr>
      <t xml:space="preserve"> = (Número de metros cuadradosconstruidos de techado en cancha de usos múltiples realizados*100)/Número de metros cuadrados construidos de techado en cancha de usos múltiples programados</t>
    </r>
  </si>
  <si>
    <t>EL TECOMATE</t>
  </si>
  <si>
    <t>NO SE CUENTA CON EL SERVICIO BASICO DE ENERGIA ELECTRICA LO QUE HACE QUE LAS FAMILIAS NO PUEDAN UTILZAR  ELECTRODOMESTICOS QUE FACILITEN SUS TAREAS DIARIAS</t>
  </si>
  <si>
    <t>Mejorar la red eléctrica de las localidades del municipio.</t>
  </si>
  <si>
    <t>AMPLIACIÓN DE LA RED DE DISTRIBUCIÓN DE ENERGÍA ELÉCTRICA</t>
  </si>
  <si>
    <t>15.813273°</t>
  </si>
  <si>
    <t>-96.83279°</t>
  </si>
  <si>
    <t>REGIDOR DE OBRAS, DIRECCIÓN MUNICIPAL DE OBRAS, SECRETARIO DE SINFRABIEN, DIRECTOR GENERAL DE CFE</t>
  </si>
  <si>
    <t>500 M</t>
  </si>
  <si>
    <t>160 personas</t>
  </si>
  <si>
    <r>
      <rPr>
        <b/>
        <sz val="7"/>
        <color theme="1"/>
        <rFont val="Calibri (Cuerpo)"/>
      </rPr>
      <t>% de metros de ampliación de red eléctrica realizados</t>
    </r>
    <r>
      <rPr>
        <sz val="7"/>
        <color theme="1"/>
        <rFont val="Calibri (Cuerpo)"/>
      </rPr>
      <t xml:space="preserve"> = (Número de m de ampliación de red eléctrica realizados*100)/Número de m de ampliación de red eléctrica programados</t>
    </r>
  </si>
  <si>
    <t xml:space="preserve">LA CALLE ES DE TERRACERIA Y SE ENCUENTRA EN MAL ESTADO, DEBIDO A LAS LLUVIAS QUE SE PRESENTAN, EN EPOCA DE CALOR SE GENERA MUCHO POLVO </t>
  </si>
  <si>
    <t>Promover la urbanización sostenible de las zonas urbanas</t>
  </si>
  <si>
    <t>CONSTRUCCIÓN DE PAVIMENTO A BASE DE CONCRETO HIDRÁULICO EN LA CALLE PRINCIPAL</t>
  </si>
  <si>
    <t>1000 M2</t>
  </si>
  <si>
    <r>
      <rPr>
        <b/>
        <sz val="7"/>
        <color theme="1"/>
        <rFont val="Calibri (Cuerpo)"/>
      </rPr>
      <t>% de m2 de construcción de pavimento hidráulico realizados</t>
    </r>
    <r>
      <rPr>
        <sz val="7"/>
        <color theme="1"/>
        <rFont val="Calibri (Cuerpo)"/>
      </rPr>
      <t xml:space="preserve"> = (Número de m2 de construcción de pavimento hidráulico realizados*100)/ Número de m2 de pavimento hidráulico programados</t>
    </r>
  </si>
  <si>
    <t>LA CALLE PRINCIPAL SE ENCUENTRA EN MALAS CONDICIONES DONDE TRANSITAN DIARIAMENTE VEHÍCULOS Y PERSONAS, SE GENERA POLVO Y DESGASTE EXCESIVO DE LOS VEHICULOS</t>
  </si>
  <si>
    <t xml:space="preserve">LA CALLE PRESENTA MALAS CONDICIONES SOBRE TODO EN EPOCAS DE LLUVIA DONDE SE GENERA LODO Y SE PRESENTA DIFICULTAD PARA TRANSITAR </t>
  </si>
  <si>
    <t>LA CALLE PRESENTA VACHES Y DETERIORO SE GENERA MUCHO POLVO Y DESGASTE DE LOS VEHICULOS QUE POR AHÍ TRANSITAN</t>
  </si>
  <si>
    <t>CERRO LA CRUZ</t>
  </si>
  <si>
    <t>EN LA LOCALIDAD DE CERRO LA CRUZ NO SE CUENTA CON UN TECHADO EN LA CANCHA DE USOS MULTIPLES PARA PROTEGERSE DE LAS INCLEMENCIAS DEL TIEMPO CUANDO SE ASISTEN A EVENTOS SOCIALES, CULTURALES Y DEPORTIVOS.</t>
  </si>
  <si>
    <t>15.750268°</t>
  </si>
  <si>
    <t>-96.76206°</t>
  </si>
  <si>
    <t>174 personas</t>
  </si>
  <si>
    <t>NO SE CUENTA CON UN ESPACIO DONDE SER REALICEN ACTIVIDADES SOCIALES Y DEPORTIVAS PROTEGIDAS DE LAS INCLEMENCIAS DEL TIEMPO</t>
  </si>
  <si>
    <t>UNIÓN DEL PALMAR</t>
  </si>
  <si>
    <t>HAY MUCHAS FAMILIAS QUE NO TIENEN TODOS LOS SERVICIOS BASICOS, NO CUENTAN CON ENERGÍA ELÉCTRICA.</t>
  </si>
  <si>
    <t>AMPLIACIÓN DE LA RED DE DISTRIBUCIÓN DE ENERGÍA ELECTRICA</t>
  </si>
  <si>
    <t>15.722958°</t>
  </si>
  <si>
    <t>-96.62070°</t>
  </si>
  <si>
    <t>84 personas</t>
  </si>
  <si>
    <t>EN LA LOCALIDAD DE UNION DEL PALMAR NO SE CUENTA CON UN TECHADO PARA LA CANCHA DE USOS MULTIPLES LO QUE HACE QUE NO EXISTA UN MEDIO PARA QUE LOS HABITANTES SE PROTEJAN DE LAS INCLEMENCIAS DEL TIEMPO</t>
  </si>
  <si>
    <t>SAN JOSE</t>
  </si>
  <si>
    <t>NO SE CUENTA CON UNA ESTRUCTURA PARA PROTEGERSE DE LOS RAYOS UV CAUSADOS POR LA EXPOSICION AL SOL AL ASISTIR A REUNIONES, EVENTOS SOCIALES Y DEPORTIVOS DENTRO DE LA COMUNIDAD</t>
  </si>
  <si>
    <t>15.759090°</t>
  </si>
  <si>
    <t>164 personas</t>
  </si>
  <si>
    <t>EL ZAPOTE</t>
  </si>
  <si>
    <t>EN LA POBLACION HAY UNA PARTE DE LOS HABITANTES QUE AUN  NO CUENTA CON LOS SERVICIOS BASICOS DE ENERGIA ELECTRICA LO QUE GENERA QUE NO SE PUEDAN UTILIZAR ELECTRODOMESTICOS QUE FACILITEN LOS TRABAJOS EN LOS HOGARES</t>
  </si>
  <si>
    <t>15.799248°</t>
  </si>
  <si>
    <t>-96.77048°</t>
  </si>
  <si>
    <t>310 personas</t>
  </si>
  <si>
    <t xml:space="preserve">EN LA LOCALIDAD DE EL ZAPOTE NO SE TIENE UN TECHADO PARA CUBRIRSE DE LAS INCLEMENCIAS DEL TIEMPO CUANDO SE REALICEN ACTIVIDADES FISICAS, DEPORTIVAS O SOCIALES </t>
  </si>
  <si>
    <t>LAS CALLES PRESENTAN DETERIORO, PRINCIPALMENTE EN EPOCAS DE LLUVIA QUE ES CUANDO SE HACE MUCHO LODO Y SE DIFICULTA EL PASO A PEATONES ASI COMO VEHICULOS QUE SUFREN DESGASTE CONSTANTE POR LOS BACHES QUE SE GENERAN</t>
  </si>
  <si>
    <t>CONSTRUCCIÓN DE PAVIMENTO A BASE DE CONCRETO HIDRÁULICO EN VARIAS CALLES</t>
  </si>
  <si>
    <t>NO SE CUENTA CON TECHADO PARA PROTEGERSE DEL SOL O LA LLUVIA CUANDO SE REALIZAN ACTIVIDADES SOCIALES, DEPORTIVAS, O CULTURALES EN LA LOCALIDAD</t>
  </si>
  <si>
    <t>LA LOCALIDAD NO CUENTAN CON UN ESPACIO TECHADO PARA LLEVAR ACABO SUS ACTIVIDADES DEPORTIVAS O CULTURALES, LOS RAYOS DEL SOL SON MUY FUERTES DURANTE TODO EL DIA.</t>
  </si>
  <si>
    <t>LAS CALLES SE ENCUENTRAN EN MAL ESTADO Y MAS AUN EN TEMPORADAS DE LLUVIA O HURACAN SE DIFICULTA EL TRANSITO POR LAS CALLES</t>
  </si>
  <si>
    <t xml:space="preserve">LA CALLE PRESENTA DETERIORIO, Y EXCESO DE POLVO ASI COMO BACHES Y HUNDIMIENTOS </t>
  </si>
  <si>
    <t>VAINILLA TONAMECA</t>
  </si>
  <si>
    <t>NO SE CUENTA CON UN ESPACIO DONDE SE REALICEN ACTIVIDADES PROTEGIENDO A LA CIUDADANIA DE LAS INCLEMENCIAS DEL TIEMPO</t>
  </si>
  <si>
    <t>15.728277°</t>
  </si>
  <si>
    <t>-96.70184°</t>
  </si>
  <si>
    <t>2025-2027</t>
  </si>
  <si>
    <t>116 personas</t>
  </si>
  <si>
    <t>LA CALLE PRESENTA DETERIORO, HAY DEMASIADO POLVO Y EN EPOCAS DE LLUVIA HAY LODO QUE DIFICULTA EL TRANSITO</t>
  </si>
  <si>
    <t>CONSTRUCCIÓN DE PAVIMENTO A BASE DE CONCRETO HIDRÁULICO</t>
  </si>
  <si>
    <t>CUATODE</t>
  </si>
  <si>
    <t>LA LOCALIDAD NO CUENTAN CON UN ESPACIO TECHADO PARA LLEVAR ACABO SUS ACTIVIDADES DEPORTIVAS, SOCIALES Y CULTURALES, LOS RAYOS DEL SOL SON MUY FUERTES DURANTE TODO EL DIA</t>
  </si>
  <si>
    <t>15.735347°</t>
  </si>
  <si>
    <t>-96.52037°</t>
  </si>
  <si>
    <t>338 personas</t>
  </si>
  <si>
    <t>EN LA LOCALIDAD DE CUATODE NO TODAS LOS HOGARES CUENTAN CON EL SERVICIO BASICO DE ENERGIA ELECTRICA , LO QUE HACE QUE LAS LABORES EN LOS HOGARES SE DIFICULTEN</t>
  </si>
  <si>
    <t>SAN FRANCISCO COZOALTEPEC</t>
  </si>
  <si>
    <t xml:space="preserve">LAS CALLES SE ENCUENTRAN OSCURAS </t>
  </si>
  <si>
    <t>Ampliar el alumbrado público de las localidades</t>
  </si>
  <si>
    <t>CONSTRUCCIÓN DE ALUMBRADO PÚBLICO</t>
  </si>
  <si>
    <t>15.812430°</t>
  </si>
  <si>
    <t>-96.72196°</t>
  </si>
  <si>
    <t>2645 personas</t>
  </si>
  <si>
    <r>
      <t>% de metros de construcción de red de alumbrado público realizados</t>
    </r>
    <r>
      <rPr>
        <sz val="7"/>
        <color theme="1"/>
        <rFont val="Calibri (Cuerpo)"/>
      </rPr>
      <t xml:space="preserve"> = (Número de metros de construcción de red de alumbrado público realizados*100)/Número de metros de construcción de red de alumbrado público programados</t>
    </r>
  </si>
  <si>
    <t>VENTANILLA</t>
  </si>
  <si>
    <t>NO SE CUENTA CON UNA RED DE DISTRIBUCION DE ENERGIA ELECTRICA QUE PROPORCIONE EL SERVICIO BASICO A LA COMUNIDAD</t>
  </si>
  <si>
    <t>REHABILITACIÓN DE LA RED DE DISTRIBUCIÓN DE ENERGÍA ELÉCTRICA</t>
  </si>
  <si>
    <t>15.672616°</t>
  </si>
  <si>
    <t>-96.57243°</t>
  </si>
  <si>
    <t>1000 M</t>
  </si>
  <si>
    <t>129 personas</t>
  </si>
  <si>
    <r>
      <t>% de metros de rehabilitación de red de distribución eléctrica realizados</t>
    </r>
    <r>
      <rPr>
        <sz val="7"/>
        <color theme="1"/>
        <rFont val="Calibri (Cuerpo)"/>
      </rPr>
      <t xml:space="preserve"> = (Número de metros de rehabilitación de red de distribución eléctrica realizados*100)/Número de metros de rehabilitación red de distribución eléctrica programados</t>
    </r>
  </si>
  <si>
    <t>RINCÓN ALEGRE</t>
  </si>
  <si>
    <t>LAS CALLES SE ENCUENTRAN DETERIORADAS POR LAS CONDICIONES CLIMATICAS, EN EPOCA DE CALOR EL POLVO QUE SE GENERA ES MUCHO Y EN EPOCA DE LLUVIAS SE DESLAVA LA CALLE Y SE GENERA MUCHO LODO</t>
  </si>
  <si>
    <t>15.720604°</t>
  </si>
  <si>
    <t>-96.57316°</t>
  </si>
  <si>
    <t>566 personas</t>
  </si>
  <si>
    <t>HAY VIVIENDAS QUE NO CUENTAN CON EL SERVICIO DE ENERGÍA ELÉCTRICA</t>
  </si>
  <si>
    <t>TILZAPOTE</t>
  </si>
  <si>
    <t>NO SE CUENTA CON TECHADO EN LA CANCHA DE USUS MULTIPLES PARA PROTEGERSE DEL SOL Y LLUVIA CUANDO SE REALIZAN ACTIVIDADES DEPORTIVAS Y SOCIALES</t>
  </si>
  <si>
    <t>15.740575°</t>
  </si>
  <si>
    <t>-96.78836°</t>
  </si>
  <si>
    <t>230 personas</t>
  </si>
  <si>
    <t>EN EPOCA DE LLUVIAS LAS CALLES SE VUELVEN INTRANSITABLES POR LOS CHARCO Y EL LODO QUE SE FORMA</t>
  </si>
  <si>
    <t>CONSTRUCCIÓN DE PAVIMENTO A BASE DE CONCRETO HIDRÁULICO EN CALLE PRINCIPAL</t>
  </si>
  <si>
    <t>-96.78866°</t>
  </si>
  <si>
    <t>PALMA LARGA</t>
  </si>
  <si>
    <t>NO SE CUENTA CON UN ESPACIO DONDE SER REALICEN ACTIVIDADES PROTEGIDAS DE LAS INCLEMENCIAS DEL TIEMPO</t>
  </si>
  <si>
    <t>15.805774°</t>
  </si>
  <si>
    <t>-96.75452°</t>
  </si>
  <si>
    <t>398 personas</t>
  </si>
  <si>
    <t>EL VENADO</t>
  </si>
  <si>
    <t>SE CARECE DE UN TECHADO PARA PROTEGERSE DE LAS INLCEMENCIAS DEL TIEMPO CUANDO SE REALIZAN ACTIVIDADES SOCIALES, CULTURALES Y DEPORTIVAS EN LA LOCALIDAD</t>
  </si>
  <si>
    <t>15.716176°</t>
  </si>
  <si>
    <t>-96.60474°</t>
  </si>
  <si>
    <t>241 personas</t>
  </si>
  <si>
    <t>HAY FAMILIAS QUE AUN NO CUENTAN CON LOS SERVICIOS BASICOS DE ENERGIA ELECTRICA LO QUE DIFICULTA LA REALIZACION DE LAS TAREAS DOMESTICAS</t>
  </si>
  <si>
    <t>LAS CALLES PRESENTAN BACHES Y ENCHARCAMIENTOS EN TEMPORADA DE LLUVIAS Y SE PRESENTA DIFICULTAD PARA TRANSITAR</t>
  </si>
  <si>
    <t>LA CALLE PRESENTA DETERIORO POR LAS LLUVIAS Y EN EPOCA DE CALOR EL POLVO ES ABUNDANTE</t>
  </si>
  <si>
    <t>LA BARRA DEL POTRERO</t>
  </si>
  <si>
    <t xml:space="preserve">LA CALLE HA SUFRIDO DETERIORO PRESENTA BACHES Y HUNDIMIENTOS LO QUE DIFICULTA EL TRANSITO EN LA CALLE PRINCIPAL </t>
  </si>
  <si>
    <t>15.737309°</t>
  </si>
  <si>
    <t>-96.76352°</t>
  </si>
  <si>
    <t>335 personas</t>
  </si>
  <si>
    <t>SAN AGUSTINILLO</t>
  </si>
  <si>
    <t>LAS CALLES PRESENTAN BACHES Y DIFICULTAN EL TRÁNSITO DE VEHÍCULOS Y PEATONES.</t>
  </si>
  <si>
    <t>15.665935°</t>
  </si>
  <si>
    <t>-96.54217°</t>
  </si>
  <si>
    <t>267 personas</t>
  </si>
  <si>
    <t>EL CARNERO</t>
  </si>
  <si>
    <t xml:space="preserve">LA CALLE SE ENCUENTRA EN MALAS CONDICIONES A CONSECUENCIA DE LAS LLUVIAS </t>
  </si>
  <si>
    <t>15.686766°</t>
  </si>
  <si>
    <t>-96.51145°</t>
  </si>
  <si>
    <t>46 personas</t>
  </si>
  <si>
    <t>SAN ANTONIO</t>
  </si>
  <si>
    <t xml:space="preserve">LA CALLE PRESENTA DETERIORO POR EL TRANSITO DE VEHICULOS LO QUER HACE QUE INCRMENTE LA CANTIDAD DE POLVO AL TRANSITAR </t>
  </si>
  <si>
    <t>15.716611°</t>
  </si>
  <si>
    <t>-96.57908°</t>
  </si>
  <si>
    <t>813 personas</t>
  </si>
  <si>
    <t>VALDEFLORES</t>
  </si>
  <si>
    <t>LA CALLE PRESENTA BACHES Y NO SE HA TERMIANDO DE PAVIMENTAR LO QUE DIFICULTA EL TRANSITO</t>
  </si>
  <si>
    <t>CONSTRUCCIÓN DE PAVIMENTO A BASE DE CONCRETO HIDRÁULICO EN CALLE PRINCIPAL (SEGUNDA ETAPA)</t>
  </si>
  <si>
    <t>15.851093°</t>
  </si>
  <si>
    <t>-96.79290°</t>
  </si>
  <si>
    <t>450 personas</t>
  </si>
  <si>
    <t>SANTA ELENA EL TULE</t>
  </si>
  <si>
    <t xml:space="preserve">LA CALLE PRESENTA DETERIORO ADEMAS DEL EXCESO DE POLVO QUE SE GENERA AL TRABSITAR VEHICULOS </t>
  </si>
  <si>
    <t>15.756883°</t>
  </si>
  <si>
    <t>-96.82303°</t>
  </si>
  <si>
    <t>786 personas</t>
  </si>
  <si>
    <t>HAY HOGARES QUE AUN NO CUENTAN CON EL SERVICIO DE ENERGIA ELECTRICA POR LO QUE IMPOSIBILITA LA UTILIZACION DE APARATOS ELECTRODOMESTICOS QUE AYUDARIAN A AGILIZAR LOS TRABAJOS EN SUS HOGARES</t>
  </si>
  <si>
    <t>SAN ISIDRO DEL PALMAR</t>
  </si>
  <si>
    <t>ALGUNAS CALLES DE LA POBLACIÓN SE ENCUENTRAN EN MAL ESTADO,  EXISTEN CAMINOS DE  TERRACERIA EN MALAS CONDICIONES DONDE TRANSITAN DIARIAMENTE VEHÍCULOS Y PERSONAS, SE GENERA POLVO Y DESGASTE EXCESIVO DE LOS VEHICULOS</t>
  </si>
  <si>
    <t>15.721190°</t>
  </si>
  <si>
    <t>-96.60964°</t>
  </si>
  <si>
    <t>758 personas</t>
  </si>
  <si>
    <t>LA CALLE SE ENCUENTRA EN  MALAS CONDICIONES PARA TRANSITAR Y MAS AUN EN TEMPORADAS DE LLUVIA DONDE SE VULEVE LODOSO E INTRANSITABLE</t>
  </si>
  <si>
    <t>LA REFORMA</t>
  </si>
  <si>
    <t>NO SE TIENE LA INFRAESTRUCTURA ADECUADA PARA PROTEGERSE DE LAS INCLEMENCIAS DEL TIEMPO CUANDO SE TENGAN ACTIVIDADES SOCIALES, Y DEPORTIVAS</t>
  </si>
  <si>
    <t xml:space="preserve">CONSTRUCCIÓN DE TECHADO DE USOS MÚLTIPLES </t>
  </si>
  <si>
    <t>15.726794°</t>
  </si>
  <si>
    <t>-96.60644°</t>
  </si>
  <si>
    <t>397 personas</t>
  </si>
  <si>
    <t>PASO LAGARTO</t>
  </si>
  <si>
    <t xml:space="preserve">LA CALLE SE ENCUENTRA EN MALAS CONDICIONES PARA TRANSITAR, LAS LLUVIAS HACEN QUE SE DIFICULTE AUN MAS EL TRANSITO </t>
  </si>
  <si>
    <t>15.739498°</t>
  </si>
  <si>
    <t>-96.55500°</t>
  </si>
  <si>
    <t>245 personas</t>
  </si>
  <si>
    <t>PASO LAS GARZAS</t>
  </si>
  <si>
    <t>LA CALLE TIENE BACHES Y SE GENERA EXCESO DE POLVO QUE AFECTA A LAS PERSONAS QUE VIVEN CERCA</t>
  </si>
  <si>
    <t>CONSTRUCCIÓN DE PAVIMENTO  A BASE DE CONCRETO HIDRÁULICO EN LA CALLE PRINCIPAL</t>
  </si>
  <si>
    <t>15.792806°</t>
  </si>
  <si>
    <t>-96.72705°</t>
  </si>
  <si>
    <t>171 personas</t>
  </si>
  <si>
    <t>CON LAS CONSTANTES LLUVIAS SE PRESENTAN BACHES Y LODO LO QUE HACE QUE SE ENCUENTRE EN MALAS CONDICIONES PARA TRANSITAR</t>
  </si>
  <si>
    <t>EL PARAÍSO</t>
  </si>
  <si>
    <t>EXISTEN ZONAS OSCURAS Y NO SE CUENTA CON ALUMBRADO PÚBLICO PARA QUE LAS PERSONAS TRANSITEN CON MAYOR CONFIANZA EN LAS CALLES</t>
  </si>
  <si>
    <t>15.870526°</t>
  </si>
  <si>
    <t>-96.77758°</t>
  </si>
  <si>
    <t>200 M</t>
  </si>
  <si>
    <t>115 personas</t>
  </si>
  <si>
    <r>
      <rPr>
        <b/>
        <sz val="7"/>
        <color theme="1"/>
        <rFont val="Calibri (Cuerpo)"/>
      </rPr>
      <t>% de m de construcción de alumbrado público realizados</t>
    </r>
    <r>
      <rPr>
        <sz val="7"/>
        <color theme="1"/>
        <rFont val="Calibri (Cuerpo)"/>
      </rPr>
      <t xml:space="preserve"> = (Número de m de construcción de alumbrado público realizados*100)/ Número de m de alumbrado público programados</t>
    </r>
  </si>
  <si>
    <t>LA CALLE ES DE TERRACERIA EN PESIMAS CONDICIONES DONDE TRANSITAN DIARIAMENTE VEHÍCULOS Y PERSONAS Y SE GENERA POLVO Y DESGASTE EXCESIVO DE LOS VEHICULOS</t>
  </si>
  <si>
    <t>SOLUTA</t>
  </si>
  <si>
    <t>15.781362°</t>
  </si>
  <si>
    <t>-96.73698°</t>
  </si>
  <si>
    <t>98 personas</t>
  </si>
  <si>
    <t>MAZUNTE</t>
  </si>
  <si>
    <t>15.667818°</t>
  </si>
  <si>
    <t>-96.55395°</t>
  </si>
  <si>
    <t>651 personas</t>
  </si>
  <si>
    <t>HAY FAMILIAS QUE NO TIENEN TODOS LOS SERVICIOS BASICOS, NO CUENTAN CON ENERGÍA ELÉCTRICA, LO CUAL IMPOSIBILITA QUE PUEDAN USAR ELECTRODOMESTICOS PARA SUS ACTIVIDADES DOMESTICAS</t>
  </si>
  <si>
    <r>
      <t>% de metros de construcción de alumbrado público realizados</t>
    </r>
    <r>
      <rPr>
        <sz val="7"/>
        <color theme="1"/>
        <rFont val="Calibri (Cuerpo)"/>
      </rPr>
      <t xml:space="preserve"> = (Número de metros de construcción de alumbrado público realizados*100)/Número de metros de construcción de alumbrado público programados</t>
    </r>
  </si>
  <si>
    <t>LA CALLE PRESENTA DETERIORO Y LA CALLE EN ÉPOCA DE LLUVIAS SE LLENA DE LODO Y EN ÉPOCA DE SECAS EL AIRE LEVANTA EL POLVO</t>
  </si>
  <si>
    <t xml:space="preserve">NO SE CUENTA CON UN TECHADO PARA CUBRIR LAS INCLEMENCIAS DEL TIEMPO </t>
  </si>
  <si>
    <t>VILLA UNION</t>
  </si>
  <si>
    <t xml:space="preserve">NO SE CUENTA CON LA INFRAESTRUCTURA ADECUADA PARA PROTEGERSE DE LAS INCLEMENCIAS DEL CLIMA CUANDO SE REALIZAN REUNIONES, EVENTOS SOCIALES Y DEPORTIVOS </t>
  </si>
  <si>
    <t>15.812823°</t>
  </si>
  <si>
    <t>-96.74218°</t>
  </si>
  <si>
    <t>285 personas</t>
  </si>
  <si>
    <t>LA UNIÓN</t>
  </si>
  <si>
    <t>LAS CALLES PRESENTAN DETERIORO POR FALTA DE MANTENIMIENTO Y AL SER DE TERRECERIA CON LAS LLUVIAS SE DIFICULTA EL TRANSITO POR LA ZONA</t>
  </si>
  <si>
    <t>15.841137°</t>
  </si>
  <si>
    <t>-96.80706°</t>
  </si>
  <si>
    <r>
      <rPr>
        <b/>
        <sz val="7"/>
        <color theme="1"/>
        <rFont val="Calibri (Cuerpo)"/>
      </rPr>
      <t>% de m de construcción de pavimento hidráulico realizados</t>
    </r>
    <r>
      <rPr>
        <sz val="7"/>
        <color theme="1"/>
        <rFont val="Calibri (Cuerpo)"/>
      </rPr>
      <t xml:space="preserve"> = (Número de m de construcción de pavimento hidráulico realizados*100)/ Número de m de pavimento hidráulico programados</t>
    </r>
  </si>
  <si>
    <t xml:space="preserve">SE CARECE DE UNA INFRAESTRUCTURA ADECUADA PARA PROTEGER A LOS CIUDADANOS DEL CLIMA CUANDO ASISTAN A EVENTOS DEPORTIVOS, SOCIALES </t>
  </si>
  <si>
    <t>LOS CIRUELOS</t>
  </si>
  <si>
    <t>EN EPOCAS DE LLUVIA LAS CALLES SE VUELVEN LODOSAS Y PRESENTA DIFICULTAD PARA TRANSITAR LOS VEHICULOS QUE PASAN POR LA ZONA</t>
  </si>
  <si>
    <t>15.828958°</t>
  </si>
  <si>
    <t>-96.76650°</t>
  </si>
  <si>
    <t>151 personas</t>
  </si>
  <si>
    <t>AGOSTADERO</t>
  </si>
  <si>
    <t>LAS CALLES  SON DE  TERRACERIA Y SE ENCUENTRA EN PESIMAS CONDICIONES DONDE TRANSITAN DIARIAMENTE VEHÍCULOS Y PERSONAS, SE GENERA POLVO Y DESGASTE EXCESIVO DE LOS VEHICULOS</t>
  </si>
  <si>
    <t>15.755196°</t>
  </si>
  <si>
    <t>-96.69133°</t>
  </si>
  <si>
    <t>147 personas</t>
  </si>
  <si>
    <t>REHABILITACIÓN DE TECHADO EN CANCHA DE USOS MÚLTIPLES</t>
  </si>
  <si>
    <t>LAS CALLES NO TIENE ILUMINACION, SON MUY OSCURAS</t>
  </si>
  <si>
    <t>REHABILITACIÓN DE ALUMBRADO PÚBLICO</t>
  </si>
  <si>
    <r>
      <t>% de metros de rehabilitación de alumbrado público realizados</t>
    </r>
    <r>
      <rPr>
        <sz val="7"/>
        <color theme="1"/>
        <rFont val="Calibri (Cuerpo)"/>
      </rPr>
      <t xml:space="preserve"> = (Número de metros de rehabilitación de alumbrado público realizados*100)/Número de metros rehabilitación de alumbrado público programados</t>
    </r>
  </si>
  <si>
    <t>PIEDRA ANCHA</t>
  </si>
  <si>
    <t>LA CALLE PRESENTA DETERIORO Y EN EPOCAS DE CALOR EL POLVO ES EXCESIVO, EN EPOCAS DE LLUVIA EL TRANSITO SE DIFICULTA AUN MAS</t>
  </si>
  <si>
    <t>15.743139°</t>
  </si>
  <si>
    <t>-96.65658°</t>
  </si>
  <si>
    <t>136 personas</t>
  </si>
  <si>
    <t>PASO ZANATE</t>
  </si>
  <si>
    <t>15.767336°</t>
  </si>
  <si>
    <t>-96.75477°</t>
  </si>
  <si>
    <t>125 personas</t>
  </si>
  <si>
    <t>LA SOLEDAD LOS GARCÍA</t>
  </si>
  <si>
    <t>LA CALLE EN ÉPOCA DE LLUVIAS SE LLENA DE LODO Y EN ÉPOCA DE SECAS EL AIRE LEVANTA EL POLVO</t>
  </si>
  <si>
    <t>CONSTRUCCIÓN DE PAVIMENTO A BASE DE CONCRETO HIDRÁULICO EN LA CALLE PRINCIPAL (SEGUNDA ETAPA)</t>
  </si>
  <si>
    <t>15.776665°</t>
  </si>
  <si>
    <t>-96.74817°</t>
  </si>
  <si>
    <t>57 personas</t>
  </si>
  <si>
    <t>SOLUCHE</t>
  </si>
  <si>
    <t>15.820081°</t>
  </si>
  <si>
    <t>-96.79490°</t>
  </si>
  <si>
    <t>154 personas</t>
  </si>
  <si>
    <t>LA OSCURANA</t>
  </si>
  <si>
    <t>LA CALLE SE ENCUENTRAN EN MAL ESTADO Y MAS AUN EN TEMPORADAS DE LLUVIA O HURACAN SE DIFICULTA EL TRANSITO POR LAS CALLES</t>
  </si>
  <si>
    <t>15.792301°</t>
  </si>
  <si>
    <t>-96.77321°</t>
  </si>
  <si>
    <t>211 personas</t>
  </si>
  <si>
    <t>LA FLORIDA</t>
  </si>
  <si>
    <t>LA CALLE PRESENTA DETERIORO Y MAS AUN EN TEMPORADAS DE LLUVIA O HURACAN SE DIFICULTA EL TRANSITO POR LAS CALLES</t>
  </si>
  <si>
    <t>15.728378°</t>
  </si>
  <si>
    <t>-96.56168°</t>
  </si>
  <si>
    <t>288 personas</t>
  </si>
  <si>
    <t>DEBIDO AL CRECIMIENTO DE LA POBLACIÓN NO TODOS LOS HOGARES  CUENTAN CON EL SERVICIO DE ENERGÍA ELÉCTRICA, SERVICIO QUE ES BASICO PARA LOS HOGARES</t>
  </si>
  <si>
    <t>EL CHILAR</t>
  </si>
  <si>
    <t>NO SE PUEDE TRANSITAR CON FACILIDAD YA QUE PARTE DE LA CALLE SE ENCUENTRA EN MALAS CONDICIONES LO QUE HACE QUE HAYA MAYOR DESGASTE EN LOS VEHICULOS QUE TRANSITAN POR LA ZONA</t>
  </si>
  <si>
    <t>15.870205°</t>
  </si>
  <si>
    <t>-96.76167°</t>
  </si>
  <si>
    <t>56 personas</t>
  </si>
  <si>
    <t>UNA PARTE DE LA CALLE CUENTA CON PAVIMENTO Y EL RESTO PRESENTA MALAS CONDICIONES PARA TRANSITAR DEBIDO A LAS LLUVIAS QUE SE HA DETERIORADO, DIFICULTANDO ASI EL TRANSITO POR LA ZONA</t>
  </si>
  <si>
    <t>NO SE CUENTA CON UNA INFRAESTRUCTURA ADECUADA PARA CUBRIRSE DE LAS INCLEMENCIAS DEL TIEMPO</t>
  </si>
  <si>
    <t>SAN BERNARDINO</t>
  </si>
  <si>
    <t>LAS CALLES SE ENCUENTRAN EN MAL ESTADO PRESENTAN BACHES Y DIFICULTAD PARA TRANSITAR VEHICULOS</t>
  </si>
  <si>
    <t>15.787066°</t>
  </si>
  <si>
    <t>-96.81755°</t>
  </si>
  <si>
    <t>835 personas</t>
  </si>
  <si>
    <t>LA CALLE PRESENTA  IRREGULARIDADES EN LA SUPERFICIE Y DIFICULTAD PARA TRANSITAR</t>
  </si>
  <si>
    <t>CONSTRUCCIÓN DE PAVIMENTO  A BASE DE CONCRETO HIDRÁULICO EN LA CALLE PRINCIPAL (SEGUNDA ETAPA)</t>
  </si>
  <si>
    <t>15.816061°</t>
  </si>
  <si>
    <t>SANTA MARIA TONAMECA</t>
  </si>
  <si>
    <t>LAS CALLLES PRESENTAN DETERIORO CAUSADAS POR LAS LLUVIAS QUE LAS HAN DEJADO EN MALAS CONDICIONES PARA TRANSITAR DE MANERA OPTIMA</t>
  </si>
  <si>
    <t>15.747139°</t>
  </si>
  <si>
    <t>-96.54536°</t>
  </si>
  <si>
    <t>1923 personas</t>
  </si>
  <si>
    <t>PUEBLO VIEJO</t>
  </si>
  <si>
    <t>LA CALLE NO SE ENCUENTRA TERMINADA DE PAVIMENTAR LO QUE DIFICULTA EL TRANSITO POR LA ZONA</t>
  </si>
  <si>
    <t>15.856999°</t>
  </si>
  <si>
    <t>-96.75026°</t>
  </si>
  <si>
    <t>273 personas</t>
  </si>
  <si>
    <t>GUAPINOLE</t>
  </si>
  <si>
    <t>CONSTRUCCIÓN DE TECHADO EN CANCHA DE USO MÚLTIPLES</t>
  </si>
  <si>
    <t>15.737773°</t>
  </si>
  <si>
    <t>-96.78206°</t>
  </si>
  <si>
    <t>250 personas</t>
  </si>
  <si>
    <t>LA CALLE SE ENCUENTRA EN MALAS CONDICIONES LO QUE DIFICULTA EL TRANSITO POR LA ZONA</t>
  </si>
  <si>
    <t>LA CULEBRA</t>
  </si>
  <si>
    <t>NO SE PUEDE TRANSITAR DE MANERA OPTIMA DEBIDO A LAS MALAS CONDICIONES EN LAS QUE SE ENCUENTRA LA CALLE, EL POLVO QUE SE GENERA ES EXCESIVO</t>
  </si>
  <si>
    <t>15.766329°</t>
  </si>
  <si>
    <t>-96.84619°</t>
  </si>
  <si>
    <t>86 personas</t>
  </si>
  <si>
    <t>NO SE CUENTA CON UN TECHADO PARA PROTEGERSE DE LAS INCLEMENCIAS DEL TIEMPO CUANDO SE REALIZAN REUNIONES, EVENTOS DEPORTIVOS, Y SOCIALES</t>
  </si>
  <si>
    <t>LA CALLE ES MUY TRASITADA Y SE ENCUENTRA EN MALAS CONDICIONES PRESENTANDO BACHES Y DESLAVES QUE SE OCASIONARON CON LAS LLUVIAS</t>
  </si>
  <si>
    <t>NO SE CUENTA CON UN ESPACIO DONDE SE REALICEN ACTIVIDADES PROTEGIDAS DE LAS INCLEMENCIAS DEL TIEMPO</t>
  </si>
  <si>
    <t>BARRANCA HONDA</t>
  </si>
  <si>
    <t>NO SE CUENTA CON LA INFRAESTRUCTURA ADECUADA PARA REALIZAR ACTIVIDADES CULTURALES, SOCIALES Y DEPORTIVAS QUE PERMITAN ESTAR PROTEGIDOS DE LAS INCLEMENCIAS DEL TIEMPO</t>
  </si>
  <si>
    <t>15.784677°</t>
  </si>
  <si>
    <t>-96.67745°</t>
  </si>
  <si>
    <t>PASO OCOTE</t>
  </si>
  <si>
    <t>LA CALLE SE ENCUENTRA EN MALAS CONDICIONES PARA TRANSITAR, EN EPOCAS DE LLUVIA EL ACCESO SE DIFICULTA POR EL LODO QUE SE GENERA</t>
  </si>
  <si>
    <t>15.841545°</t>
  </si>
  <si>
    <t>-96.70965°</t>
  </si>
  <si>
    <t>304 personas</t>
  </si>
  <si>
    <t>CONSTRUCCIÓN DE TECHADO  EN CANCHA DE USOS MÚLTIPLES</t>
  </si>
  <si>
    <t>YERBA SANTA</t>
  </si>
  <si>
    <t>15.785301°</t>
  </si>
  <si>
    <t>-96.63929°</t>
  </si>
  <si>
    <t>299 personas</t>
  </si>
  <si>
    <t>CERRO GORDO</t>
  </si>
  <si>
    <t>LA CALLE NO SE ENCUENTRA TERMINADA DE PAVIMENTAR LO QUE DIFICULTA EL TRANSITO POR LAS CALLES, ADEMAS SE GENERA MUCHO POLVO</t>
  </si>
  <si>
    <t>15.790413°</t>
  </si>
  <si>
    <t>-96.59240°</t>
  </si>
  <si>
    <t>563 personas</t>
  </si>
  <si>
    <t>LA CALLE AL SER DE TERRACERIA PRESENTA BACHES Y EN MALAS CONDICIONES PARA TRANSITAR, ADEMAS DE QUE SE GENERA MUCHO POLVO EN LA ZONA</t>
  </si>
  <si>
    <t>LA LAGUNA DEL PALMAR</t>
  </si>
  <si>
    <t>CONSTRUCCIÓN DE PAVIMENTO A BASE DE CONCRETO HIDRÁULICO EN LA CALLE PRINCIPAL  (SEGUNDA ETAPA)</t>
  </si>
  <si>
    <t>15.698876°</t>
  </si>
  <si>
    <t>-96.61297°</t>
  </si>
  <si>
    <t>130 personas</t>
  </si>
  <si>
    <t>LA CALLE ES DE  TERRACERIA EN PESIMAS CONDICIONES DONDE TRANSITAN DIARIAMENTE VEHÍCULOS Y PERSONAS Y SE GENERA POLVO Y DESGASTE EXCESIVO DE LOS VEHICULOS</t>
  </si>
  <si>
    <t>CONSTRUCCIÓN DE PAVIMENTO A BASE DE CONCRETO HIDRÁULICO EN EL BARRIO EL HORNO</t>
  </si>
  <si>
    <t>EL POPOYOTE</t>
  </si>
  <si>
    <t>15.725353°</t>
  </si>
  <si>
    <t>-96.63320°</t>
  </si>
  <si>
    <t>127 personas</t>
  </si>
  <si>
    <t>ARROYO ARENA</t>
  </si>
  <si>
    <t xml:space="preserve">CONSTRUCCIÓN DE TECHADO EN CANCHA DE USOS MÚLTIPLES </t>
  </si>
  <si>
    <t>-96.77821°</t>
  </si>
  <si>
    <t>MACAHUITE</t>
  </si>
  <si>
    <t>15.730178°</t>
  </si>
  <si>
    <t>-96.69087°</t>
  </si>
  <si>
    <t>465 personas</t>
  </si>
  <si>
    <t>EXISTEN DESLAVES CUANDO ES LA TEMPORADA DE LLUVIAS Y NO SE CUENTA CON MUROS DE CONTENCIÓN QUE PREVENGAN LOS DESASTRES POSIBLES QUE ESTO PUEDE OCASIONAR</t>
  </si>
  <si>
    <t>CONSTRUCCIÓN DE MURO DE CONTENCIÓN</t>
  </si>
  <si>
    <t>20 M2</t>
  </si>
  <si>
    <r>
      <rPr>
        <b/>
        <sz val="7"/>
        <color theme="1"/>
        <rFont val="Calibri (Cuerpo)"/>
      </rPr>
      <t>% de m2 de construcción de muro de contención realizados</t>
    </r>
    <r>
      <rPr>
        <sz val="7"/>
        <color theme="1"/>
        <rFont val="Calibri (Cuerpo)"/>
      </rPr>
      <t xml:space="preserve"> = (Número de m2 de construcción de muro de contención realizados*100)/ Número de m2 de muro de contención programados</t>
    </r>
  </si>
  <si>
    <t>TIERRA NUEVA</t>
  </si>
  <si>
    <t>15.845559°</t>
  </si>
  <si>
    <t>-96.79303°</t>
  </si>
  <si>
    <t>128 personas</t>
  </si>
  <si>
    <t>CHARCO DE AGUA</t>
  </si>
  <si>
    <t>NO SE CUENTA CON UN ESPACIO DONDE SE REALICEN ACTIVIDADES SOCIALES, REUNIONES Y EVENTOS DEPORTIVOS PROTEGIENDO A LA CIUDADANIA DE LAS INCLEMENCIAS DEL TIEMPO</t>
  </si>
  <si>
    <t>15.767121°</t>
  </si>
  <si>
    <t>-96.66375°</t>
  </si>
  <si>
    <t>312 personas</t>
  </si>
  <si>
    <t>ARROYO TRES</t>
  </si>
  <si>
    <t xml:space="preserve">SE CARECE  DE UN TECHADO PARA REALIZAR ACTIVIDADES DEPORTIVAS, SOCIALES, CIVICAS Y CULTURALES Y ASI PROTEGERSE DE LAS INCLEMENCIAS DEL TIEMPO </t>
  </si>
  <si>
    <t>15.666464°</t>
  </si>
  <si>
    <t>-96.52444°</t>
  </si>
  <si>
    <t>278 personas</t>
  </si>
  <si>
    <t>SE CARECE DE UN TECHADO PARA CUBRIRSE DE LAS INCLEMENCIAS DEL TIEMPO CUANDO SE REALIZAN REUNIONES, EVENTOS DEPORTIVOS O SOCIALES.</t>
  </si>
  <si>
    <t>CONSTRUCCION DE PAVIMENTO A BASE DE CONCRETO HIDRAULICO EN EL CAMINO DE ACCESO A LA COMUNIDAD DE CERRO GORDO</t>
  </si>
  <si>
    <t>6000 M2</t>
  </si>
  <si>
    <t>NO SE CUENTA CON VÍAS PEATONALES QUE CONTRIBUYAN A LA SEGURIDAD DE LOS NIÑOS Y ADULTOS MAYORES CUANDO CRUZAN LAS CALLES</t>
  </si>
  <si>
    <t>CONSTRUCCIÓN DE ANDADOR PEATONAL EN PUNTA COMETA, EN LA EN LA LOCALIDAD DE MAZUNTE, MUNICIPIO DE SANTA MARIA TONAMECA</t>
  </si>
  <si>
    <t>1403.33 M2</t>
  </si>
  <si>
    <r>
      <rPr>
        <b/>
        <sz val="7"/>
        <color theme="1"/>
        <rFont val="Calibri (Cuerpo)"/>
      </rPr>
      <t>% de m2 de construcción de andador peatonal realizados</t>
    </r>
    <r>
      <rPr>
        <sz val="7"/>
        <color theme="1"/>
        <rFont val="Calibri (Cuerpo)"/>
      </rPr>
      <t xml:space="preserve"> = (Número de m2 de construcción de andador peatonal realizados*100)/ Número de m2 de andador peatonal programados</t>
    </r>
  </si>
  <si>
    <t xml:space="preserve">LA CALLE ES  MUY TRANSITADA POR TURISTAS Y HABITANTES DE LA ZONA, DICHA CALLE SE ENCUENTRA EN MALAS CONDICIONES PARA TRANSITARLA DE MANERA OPTIMA </t>
  </si>
  <si>
    <t>CONSTRUCCIÓN DE PAVIMENTO EMPEDRADO, EN LA CALLE CAMINO A PUNTA COMETA, EN LA LOCALIDAD DE MAZUNTE, EN EL MUNICIPIO DE SANTA MARÍA TONAMECA</t>
  </si>
  <si>
    <t>1415.93 M2</t>
  </si>
  <si>
    <t xml:space="preserve">LA CALLE PRESENTA DETERIORO Y AL TRANSITAR POR LA ZONA SE GENERA MUCHO POLVO </t>
  </si>
  <si>
    <t>CONSTRUCCIÓN DE PAVIMENTO A BASE DE CONCRETO HIDRÁULICO, CALLE PESCADORES, EN LA LOCALIDAD DE SAN AGUSTINILLO, SANTA MARIA TONAMECA</t>
  </si>
  <si>
    <t>2324.68 M2</t>
  </si>
  <si>
    <t xml:space="preserve">LAS CALLES SON MUY OSCURAS Y SE PRESENTA POCA VISIBILIDAD PARA TRANSITAR </t>
  </si>
  <si>
    <t>CONSTRUCCIÓN DE ALUMBRADO PÚBLICO SUSTENTABLE EN LA CALLE PESCADORES DE LA LOCALIDAD DE SAN AGUSTINILLO, MUNICIPIO DE SANTA MARÍA TONAMECA</t>
  </si>
  <si>
    <t>12 PZA</t>
  </si>
  <si>
    <r>
      <rPr>
        <b/>
        <sz val="7"/>
        <color theme="1"/>
        <rFont val="Calibri (Cuerpo)"/>
      </rPr>
      <t>% de piezas de alumbrado público instaladas</t>
    </r>
    <r>
      <rPr>
        <sz val="7"/>
        <color theme="1"/>
        <rFont val="Calibri (Cuerpo)"/>
      </rPr>
      <t xml:space="preserve"> = (Número depiezas de alumbrado público instaladas*100)/ Número de piezas de alumbrado público programadas</t>
    </r>
  </si>
  <si>
    <t>AGUA BLANCA</t>
  </si>
  <si>
    <t>CONSTRUCCIÓN DE PAVIMENTO A BASE DE CONCRETO HIDRÁULICO EN LA CALLE PRINCIPAL EN LA LOCALIDAD AGUA BLANCA</t>
  </si>
  <si>
    <t>15.735890°</t>
  </si>
  <si>
    <t>-96.81068°</t>
  </si>
  <si>
    <t>750 M2</t>
  </si>
  <si>
    <t>CUARTO</t>
  </si>
  <si>
    <t>CONSTRUCCIÓN DE PAVIMENTO A BASE DE CONCRETO HIDRÁULICO EN LA CALLE PRINCIPAL EN LA LOCALIDAD DE CUARTO</t>
  </si>
  <si>
    <t>15.752879°</t>
  </si>
  <si>
    <t>-96.52621°</t>
  </si>
  <si>
    <t>1 OBRA</t>
  </si>
  <si>
    <t>289 personas</t>
  </si>
  <si>
    <t>NO SE CUENTA CON LA SEÑAL ADECUADA PARA TENER COMUNICACIÓN YA QUE LA COBERTURA ES POCA</t>
  </si>
  <si>
    <t>TORRE DE SEÑAL TELEFÓNICA</t>
  </si>
  <si>
    <r>
      <rPr>
        <b/>
        <sz val="7"/>
        <color theme="1"/>
        <rFont val="Calibri (Cuerpo)"/>
      </rPr>
      <t>% de obras de torre telefónica realizadas</t>
    </r>
    <r>
      <rPr>
        <sz val="7"/>
        <color theme="1"/>
        <rFont val="Calibri (Cuerpo)"/>
      </rPr>
      <t xml:space="preserve"> = (Número de obras de torre telefónica realizadas*100)/ Número de obras de torre telefónica programados</t>
    </r>
  </si>
  <si>
    <t xml:space="preserve">NO SE TIENE LA INFRAESTRUCTURA ADECUADA PARA PROTEGER A LOS CIUDADANOS DE LAS INCLEMENCIAS DEL TIEMPO SOBRE TODO DEL CALOR YA QUE EL LUGAR ES ZONA COSTERA </t>
  </si>
  <si>
    <t>CONSTRUCCIÓN DE TECHADO A CUATRO AGUAS</t>
  </si>
  <si>
    <t>1156 M2</t>
  </si>
  <si>
    <t>INFRAESTRUCTURA EDUCATIVA</t>
  </si>
  <si>
    <t>LA ESCUELA PRIMARIA NO CUENTA CON UN TECHADO QUE PERMITA PROTEGER AL ALUMNADO DE LA EXPOSICION AL SOL AL REALIZAR LAS ACTIVIDADES FISICAS Y DEPORTIVAS DENTRO DEL PLANTEL</t>
  </si>
  <si>
    <t>Fortalecer el acceso a infraestructura educativa eficiente y suficiente para la población escolar municipal.</t>
  </si>
  <si>
    <t>Mejorar la infraestructura escolar de las localidades</t>
  </si>
  <si>
    <t>Construir infraestructura educativa bajo la normatividad vigente.</t>
  </si>
  <si>
    <t>CONSTRUCCIÓN DE TECHADO EN ÁREA DE USOS MULTIPLES EN LA ESCUELA PRIMARIA “LAZARO CARDENAS”, CLAVE: 20DPB2235K</t>
  </si>
  <si>
    <t>REGIDORA DE EDUCACIÓN, CULTURA Y DEPORTE, REGIDOR DE OBRAS, DIRECCIÓN MUNICIPAL DE OBRAS, DIRECTOR DE IOCIED</t>
  </si>
  <si>
    <r>
      <t>% de m2 de construcción de techado realizados</t>
    </r>
    <r>
      <rPr>
        <sz val="7"/>
        <color theme="1"/>
        <rFont val="Calibri (Cuerpo)"/>
      </rPr>
      <t xml:space="preserve"> = (Número de m2 de construcción de techado realizados*100) / Número de m2 de construcción de techado programados</t>
    </r>
  </si>
  <si>
    <t>LOS ALUMNOS DE LA INSTITUCIÓN CARECEN DE UN SITIO ADECUADO DONDE SE PUEDAN PROTEGER DE LOS RAYOS UV GENERADOS POR EL SOL, PARA PODER REALIZAR ACTIVIDADES FISICAS Y CÍVICAS DEBIDO A LAS INCLEMENCIAS DEL SOL Y LA LLUVIA</t>
  </si>
  <si>
    <t>CONSTRUCCIÓN DE TECHADO EN ÁREA DE USOS MULTIPLES EN LA ESCUELA PRIMARIA LIC. BENITO JUAREZ, CLAVE: 20KPB0363B</t>
  </si>
  <si>
    <t xml:space="preserve">EL ALUMNADO NO CUENTA CON UN ESPACIO TECHADO QUE PROPORCIONE PROTECCION DE LAS INCLEMENCIAS DEL CLIMA Y SE EXPONEN A OLAS DE CALOR CUANDO SE REALIZAN ACTIVIDADES FISICAS, CULTURALES Y CIVICAS </t>
  </si>
  <si>
    <t>CONSTRUCCIÓN DE TECHADO EN ÁREA DE USOS MÚLTIPLES EN LA ESCUELA PRIMARIA “NUEVO AMANECER”, CLAVE: 20KPB0069Z</t>
  </si>
  <si>
    <t>LOS ALUMNOS DE LA INSTITUCIÓN CARECEN DE UN SITIO ADECUADO DONDE LOS ALUMNOS SE PUEDAN CUBRIR DE LOS RAYOS UV GENERADOS POR EL SOL, PARA PODER REALIZAR ACTIVIDADES FISICAS Y CÍVICAS DEBIDO A LAS INCLEMENCIAS DEL SOL, INCREMENTANDO LOS GOLPES DE CALOR.</t>
  </si>
  <si>
    <t>CONSTRUCCIÓN DE TECHADO EN ÁREA DE USOS MULTIPLES EN LA ESCUELA PRIMARIA BILINGÜE GUADALUPE VICTORIA CLAVE:20DPB2193B</t>
  </si>
  <si>
    <t>LA MATRICULA DE LA INSTITUCION HA SUBIDO Y NO SE CUENTA CON ESPACIO SUFICIENTE PARA QUE ALUMNADO TOME SUS CLASES DIGNAMENTE</t>
  </si>
  <si>
    <t>CONSTRUCCIÓN DE AULA EN EL JARDÍN DE NIÑOS “ROSARIO CASTELLANOS” CLAVE: 20DJN2163S</t>
  </si>
  <si>
    <t>30 M2</t>
  </si>
  <si>
    <r>
      <t>% de obras de construcción de aula realizados</t>
    </r>
    <r>
      <rPr>
        <sz val="7"/>
        <color theme="1"/>
        <rFont val="Calibri (Cuerpo)"/>
      </rPr>
      <t xml:space="preserve"> = (Número de obras de construcción de aula realizados*100) / Número de obras de construcción de aula programados</t>
    </r>
  </si>
  <si>
    <t>LA ESCUELA PRIMARIA NO CUENTA CON UN ESPACIO DONDE SE REALICEN ACTIVIDADES CIVICAS, FISCAS Y DEPORTIVAS DONDE EL ALUMNADO SE ENCUENTRE PROTEGIDO DE LAS INCLEMENCIAS DEL TIEMPO</t>
  </si>
  <si>
    <t>CONSTRUCCIÓN DE TECHADO EN ÁREA DE USO MÚLTIPLE EN LA ESCUELA PRIMARIA “RICARDO FLORES MAGÓN” CLAVE: 20DPB0998B</t>
  </si>
  <si>
    <t>LA ESCUELA PRIMARIA NO CUENTA CON UN TECHADO DONDE SE REALICEN ACTIVIDADES CIVICAS, FISICAS Y DEPORTIVAS PROTEGIENDO AL ALUMNADO DE LAS INCLEMENCIAS DEL TIEMPO</t>
  </si>
  <si>
    <t>CONSTRUCCIÓN DE TECHADO EN ÁREA DE USOS MÚLTIPLES EN LA ESCUELA PRIMARIA FELIPE CARRILLO PUERTO, CLAVE: 20KJNO675Z</t>
  </si>
  <si>
    <t>EL ALUMNADO Y DOCENTES NO CUENTAN CON UN ESPACIO QUE SE ENCUENTRE TECHADO PARA CUANDO SE REALICEN ACTIVIDADES DE EDUCACION FISICA EN LA ESCUELA Y SE PUEDAN PROTEGER DE LAS INCLEMENCIAS DEL TIEMPO</t>
  </si>
  <si>
    <t>CONSTRUCCION DE TECHADO EN AREA DE IMPARTICION DE EDUCACION FISICA DE LA ESCUELA PRIMARIA INSURGENTE VICENTE GUERRERO, CLAVE:20DPR1198R</t>
  </si>
  <si>
    <t>48 M2</t>
  </si>
  <si>
    <t>LA MATRICULA DE LA INSTITUCIÓN A AUMENTADO CONSIDERABLEMENTE, LAS AULAS DE LA INSTITUCION SE ENCUENTRAN CON SOBRECUPO Y NO SE TIENE UN ESPACIO DIGNO PARA RECIBIR CLASES</t>
  </si>
  <si>
    <t>CONSTRUCCION DE AULA EN LA ESCUELA SECUNDARIA TECNICA NO 209 EN EL COCO</t>
  </si>
  <si>
    <t>CONSTRUCCION DE TECHADO EN AREA DE IMPARTICION DE EDUCACION FISICA DE LA ESCUELA CURSO COMUNITARIO DE EDUCACION PRIMARIA INDIGENA CON CLAVE: 20KPB0069Z DE LA LOCALIDAD EL REGADILLO</t>
  </si>
  <si>
    <t>LA MATRICULA DE LA INSTITUCIÓN A AUMENTADO CONSIDERABLEMENTE, LAS AULAS DE LA INSTITUCION SE ENCUENTRAN CON SOBRECUPO</t>
  </si>
  <si>
    <t>CONSTRUCCION DE AULA EN LA ESCUELA PRIMARIA "LA CORREGIDORA" CLAVE 20DPR1199Q EN SAN FRANCISCO COZOALTEPEC</t>
  </si>
  <si>
    <r>
      <t>% de m2 de construcción de aula realizados</t>
    </r>
    <r>
      <rPr>
        <sz val="7"/>
        <color theme="1"/>
        <rFont val="Calibri (Cuerpo)"/>
      </rPr>
      <t xml:space="preserve"> = (Número de m2 de construcción de aula realizados*100) / Número de m2 de construcción de aula programados</t>
    </r>
  </si>
  <si>
    <t>LOS ALUMNOS NO CUENTAN CON UN ESPACIO TECHADO PARA LLEVAR ACABO SUS ACTIVIDADES DEPORTIVAS O CULTURALES, LOS RAYOS DEL SOL SON MUY FUERTES DURANTE TODO EL DIA, POR SER UNA ZONA COSTERA</t>
  </si>
  <si>
    <t>CONSTRUCCION DE TECHADO EN AREA DE IMPARTICIÓN FISICA EN LA ESCUELA PRIMARIA IGNACIO ALDAMA, CLAVE: 20DPR3239O EN LA LOCALIDAD DE CUARTO, MUNICIPIO DE SANTA MARIA TONAMECA</t>
  </si>
  <si>
    <t>713 M2</t>
  </si>
  <si>
    <t>CONSTRUCCION DE TECHADO EN AREA DE IMPARTICIÓN FISICA EN LA ESCUELA SECUNDARIA GENERAL PAULO FREIRE, CLAVE:20DES02210 EN LA LOCALIDAD MACAHUITE, MUNICIPIO DE SANTA MARIA TONAMECA</t>
  </si>
  <si>
    <t>CONSTRUCCION DE TECHADO EN AREA DE IMPARTICIÓN FISICA EN LA ESCUELA PRIMARIA RICARDO FLORES MAGÓN, CLAVE: 20DPR2456W EN LA LOCALIDAD DE SAN JUAN PIEDRAS NEGRAS, MUNICIPIO DE SANTA MARIA TONAMECA</t>
  </si>
  <si>
    <t>CONSTRUCCIÓN DE AULAS EN EL TELEBACHILLERATO NO. 49 CLAVE: CCTE20EPK0049B</t>
  </si>
  <si>
    <t>DEBIDO AL CRECIMIENTO DE LA MATRICULA NO SE CUENTA CON EL ESPACIO ADECUADO PARA IMPARTIR CLASES A MAS ALUMNOS</t>
  </si>
  <si>
    <t>SALÓN PARA LA ESCUELA PRIMARIA</t>
  </si>
  <si>
    <t>SAN MARTÍN</t>
  </si>
  <si>
    <t xml:space="preserve">NO SE CUENTA CON UN TECHADO PARA REALIZAR LAS ACTIVIDADEES DEPORTIVAS Y SOCIALES EN LA ESCUELA PRIMARIA Y EL ALUMNADO ESTA EXPUESTO A LOS RAYOS UV GENERADOS POR EL SOL. </t>
  </si>
  <si>
    <r>
      <t xml:space="preserve">CONSTRUCCIÓN DE TECHADO EN ÁREAS DE IMPARTICIÓN DE EDUCACIÓN FÍSICA EN LA ESCUELA PRIMARIA </t>
    </r>
    <r>
      <rPr>
        <sz val="7"/>
        <color theme="1"/>
        <rFont val="Calibri (Cuerpo)"/>
      </rPr>
      <t>“LAZARO CARDENAS”, CLAVE: 20DPB2235K</t>
    </r>
    <r>
      <rPr>
        <sz val="7"/>
        <color rgb="FF000000"/>
        <rFont val="Calibri (Cuerpo)"/>
      </rPr>
      <t xml:space="preserve"> EN LA LOCALIDAD DE SAN MARTÍN</t>
    </r>
  </si>
  <si>
    <t xml:space="preserve">NO TENER MAS OPORTUNIDADES DE PARA REALIZAR ESTUDIOS UNIVERSITARIOS DEBIDO A LA POCA CAPACIDAD EN LAS UNIVERSIDADES DE LA REGION </t>
  </si>
  <si>
    <t>UNIVERSIDAD REGIONAL</t>
  </si>
  <si>
    <t>CONSTRUCCIÓN DE TECHADO EN EL ÁREA DE IMPARTICIÓN DE EDUCACIÓN FÍSICA EN LA ESCUELA PRIMARIA NIÑOS HÉROES CLAVE:20DPR1407G</t>
  </si>
  <si>
    <t>VIVIENDA</t>
  </si>
  <si>
    <t>TARAGUNTIN</t>
  </si>
  <si>
    <t xml:space="preserve">LA POBLACION ES DE BAJOS RECURSOS, LO QUE LES IMPOSIBILITA CONSTRUIR UN ESPACIO DIGNO PARA VIVIR  </t>
  </si>
  <si>
    <t>Avanzar en la disminución de las carencias de vivienda digna en Santa María Tonameca.</t>
  </si>
  <si>
    <t>Impulsar la atención de las personas vulnerables por carencia en calidad y espacios de la vivienda.</t>
  </si>
  <si>
    <t>Gestionar construcción de vivienda digna</t>
  </si>
  <si>
    <t>CONSTRUCCIÓN DE CUARTOS DORMITORIOS</t>
  </si>
  <si>
    <t>15.796976°</t>
  </si>
  <si>
    <t>-96.57343°</t>
  </si>
  <si>
    <t>REGIDOR DE OBRAS, DIRECCIÓN MUNICIPAL DE OBRAS, DIRECCIÓN DE GRUPOS VULNERABLES, DIRECTOR GENERAL DE VIVIENDA BIENESTAR</t>
  </si>
  <si>
    <t>8 PZA</t>
  </si>
  <si>
    <t>16 personas</t>
  </si>
  <si>
    <r>
      <t>% de piezas construidas de cuarto dormitorio realizados</t>
    </r>
    <r>
      <rPr>
        <sz val="7"/>
        <color theme="1"/>
        <rFont val="Calibri (Cuerpo)"/>
      </rPr>
      <t xml:space="preserve"> = (Número de piezas construidas de cuarto dormitorio realizados*100) / Número de piezas construidas de cuarto dormitorio programados</t>
    </r>
  </si>
  <si>
    <t>LOS HABITANTES DE LA LOCALIDAD SON DE ESCASOS RECURSOS LO QUE LES IMPOSIBILITA CONSTRUIR UN ESPACIO DIGNO PARA DORMIR</t>
  </si>
  <si>
    <t>10 PZA</t>
  </si>
  <si>
    <t>LA MAYORIA DE PISOS DE LAS VIVIENDAS SON DE TIERRA, EN TEMPORADA DE LLUVIA SE SUFRE DE HUMEDAD DENTRO DE LAS CASAS Y ESTO CONLLEVA PRESENCIA DE ENFERMEDADES EN LAS PERSONAS</t>
  </si>
  <si>
    <t>CONSTRUCCIÓN DE VIVIENDAS EN EL MUNICIPIO DE SANTA MARIA TONAMECA</t>
  </si>
  <si>
    <t>100 PZA</t>
  </si>
  <si>
    <r>
      <t>% de piezas construidas de viviendas realizados</t>
    </r>
    <r>
      <rPr>
        <sz val="7"/>
        <color theme="1"/>
        <rFont val="Calibri (Cuerpo)"/>
      </rPr>
      <t xml:space="preserve"> = (Número de piezas construidas de viviendas realizados*100) / Número de piezas construidas de cuarto dormitorio programados</t>
    </r>
  </si>
  <si>
    <t xml:space="preserve">LAS FAMILIAS SON DE ESCASOS RECURSOS LO QUE PRACTICAMENTE HACE QUE LES SEA IMPOSIBLE CONSTRUIR UNA VIVIENDA DIGNA PARA HABITAR </t>
  </si>
  <si>
    <t>Promover acciones de mejoramiento de vivienda</t>
  </si>
  <si>
    <t>CONSTRUCCIÓN DE PISO FIRME EN EL MUNICIPIO DE SANTA MARIA TONAMECA</t>
  </si>
  <si>
    <t>200 PZA</t>
  </si>
  <si>
    <r>
      <t>% de piezas construidas de pisos firmes realizados</t>
    </r>
    <r>
      <rPr>
        <sz val="7"/>
        <color theme="1"/>
        <rFont val="Calibri (Cuerpo)"/>
      </rPr>
      <t xml:space="preserve"> = (Número de  piezas construidas de viviendas realizados*100) / Número de  piezas construidas de pisos firmes programados</t>
    </r>
  </si>
  <si>
    <t>AGUA POTABLE Y SANEAMIENTO</t>
  </si>
  <si>
    <t>ARROYO CHELIA</t>
  </si>
  <si>
    <t>EN LA LOCALIDAD DE ARROTO CHELIA NO CUENTA CON UN SISTEMA DE TUBERIA PARA AGUA POTABLE QUE DISTRIBUYA A LA LOCALIDAD Y PUEDA CONTRUBUIR A LA MEJORA DE NECESIDADES BÁSICAS DE LAS FAMILIAS</t>
  </si>
  <si>
    <t>Mejorar el acceso a servicios de agua entubada, drenaje y saneamiento a las localidades con enfoque de sostenibilidad.</t>
  </si>
  <si>
    <t>Fortalecer los sistemas públicos de agua, drenaje y saneamiento en las localidades del municipio</t>
  </si>
  <si>
    <t>Incrementar la cobertura de agua entubada</t>
  </si>
  <si>
    <t>CONSTRUCCIÓN DE SISTEMA DE AGUA ENTUBADA</t>
  </si>
  <si>
    <t>15.753652°</t>
  </si>
  <si>
    <t>-96.64704°</t>
  </si>
  <si>
    <t>REGIDOR DE OBRAS, DIRECCIÓN MUNICIPAL DE OBRAS, SECRETARIO DE SINFRABIEN, DIRECTOR DE CEABIENESTAR</t>
  </si>
  <si>
    <t>53 personas</t>
  </si>
  <si>
    <r>
      <t>% de metros de construcción de sistema de agua entubada realizados</t>
    </r>
    <r>
      <rPr>
        <sz val="7"/>
        <color theme="1"/>
        <rFont val="Calibri (Cuerpo)"/>
      </rPr>
      <t xml:space="preserve"> = (Número de m de construcción de sistema de agua entubada realizados*100) / Número de m de construcción de sistema de agua entubada programados</t>
    </r>
  </si>
  <si>
    <t>EN LA LOCALIDAD DE LA LAGUNILLA SE CARECE DE UN SISTEMA DE AGUA ENTUBADA PARA DISTRIBUIR A LA POBLACION DEL VITAL LIQUIDO Y ATENDER LAS NECESIDADES BASICAS DE LAS FAMILIAS</t>
  </si>
  <si>
    <t>EN LA LOCALIDAD DE EL TECOMATE NO SE CUENTA CON LOS SERVICIOS BASICOS, COMO LO ES EL AGUA POTABLE, LO QUE PROVOCA QUE LAS PERSONAS NO PUEDAN REALIZAR LA LIMPIEZA DE SUS ALIMENTOS Y HOGARES DE MANERA ADECUADA A FALTA DEL VITAL LÍQUIDO</t>
  </si>
  <si>
    <t xml:space="preserve">EL SISTEMA DE AGUA ENTUBADA ES DEFICIENTE Y NO ES APTO PARA UN BUEN FUNCIONAMIENTO </t>
  </si>
  <si>
    <t>REHABILITACIÓN DE SISTEMA DE AGUA ENTUBADA</t>
  </si>
  <si>
    <r>
      <t>% de metros de rehabilitación de sistema de agua entubada realizados</t>
    </r>
    <r>
      <rPr>
        <sz val="7"/>
        <color theme="1"/>
        <rFont val="Calibri (Cuerpo)"/>
      </rPr>
      <t xml:space="preserve"> = (Número de m de rehabilitación de sistema de agua entubada realizados*100) / Número de m de rehabilitación de sistema de agua entubada programados</t>
    </r>
  </si>
  <si>
    <t xml:space="preserve">NO SE CUENTA CON EL SISTEMA PARA PROVEER DE AGUA POTABLE A LOS HABITANTES DE LA LOCALIDAD DE VILLA DE SAN LUIS </t>
  </si>
  <si>
    <t xml:space="preserve">NO SE CUENTA CON UN SISTEMA DE AGUA ENTUBADA QUE PERMITA A LOS HABITANTES REALIZAR SUS ACTIVIDADES DE HIGIENE Y CONSUMO DEL VITAL LIQUIDO DE MANERA SEGURA Y CONFIABLE </t>
  </si>
  <si>
    <t>ALGUNAS FAMILIAS DE LA LOCALIDAD NO CUENTAN CON EL SERVICIOS DE AGUA ENTUBADA EN SUS HOGARES</t>
  </si>
  <si>
    <t xml:space="preserve">DURANTE LA EPOCA DE LLUVIAS EXISTE DESBORDAMIENTO DE AGUAS RESIDUALES EN ALGUNAS ZONAS </t>
  </si>
  <si>
    <t>Impulsar el crecimiento de la red de drenaje</t>
  </si>
  <si>
    <t>CONSTRUCCIÓN DE RED DE ALCANTARILLADO PLUVIAL EN LA CALLE PRINCIPAL</t>
  </si>
  <si>
    <r>
      <t>% de m2 de construcción de red de alcantarillado realizados</t>
    </r>
    <r>
      <rPr>
        <sz val="7"/>
        <color theme="1"/>
        <rFont val="Calibri (Cuerpo)"/>
      </rPr>
      <t xml:space="preserve"> = (Número dem2 de construcción de red de alcantarillado realizados*100) / Número de m2 de construcción de red de alcantarillado programados</t>
    </r>
  </si>
  <si>
    <t>SE NECESITA ABASTECER DE AGUA A LA LOCALIDAD, EN LA ZONA NO SE ENCUENTRA NINGUN TIPO DE NACIMIENTO DE AGUA, O ARROLLO QUE LLEVE AGUA.</t>
  </si>
  <si>
    <t>CONSTRUCCIÓN DE POZO PROFUNDO DE AGUA ENTUBADA</t>
  </si>
  <si>
    <t>REGIDOR DE OBRAS, DIRECCIÓN MUNICIPAL DE OBRAS, SECRETARIO DE SINFRABIEN, DIRECTOR DE CONAGUA</t>
  </si>
  <si>
    <t>25 M2</t>
  </si>
  <si>
    <r>
      <t>% de m2 de pozo profundo construidos</t>
    </r>
    <r>
      <rPr>
        <sz val="7"/>
        <color theme="1"/>
        <rFont val="Calibri (Cuerpo)"/>
      </rPr>
      <t xml:space="preserve"> = (Número de m2 de pozo profundo construidos*100) / Número de m2 de pozo profundo programados</t>
    </r>
  </si>
  <si>
    <t>EL SISTEMA DE AGUA ENTUBADA NO ES UN SISTEMA APTO QUE SE PUEDA CONFIAR EN SU FUNCIONAMIENTO.</t>
  </si>
  <si>
    <t>ALGUNAS FAMILIAS NO CUENTAN CON RECURSO ECONOMICO PARA LA CONSTRUCCION UN ESPACIO SANITARIO DIGNO ASI COMO LA INFRAESTRUCTURA DE DRENAJE SANITARIO</t>
  </si>
  <si>
    <t>Promover el saneamiento ambiental sostenible</t>
  </si>
  <si>
    <t>CONSTRUCCIÓN DE SANITARIOS CON BIODIGESTOR (SEGUNDA ETAPA)</t>
  </si>
  <si>
    <t>25 PZA</t>
  </si>
  <si>
    <r>
      <rPr>
        <b/>
        <sz val="7"/>
        <color theme="1"/>
        <rFont val="Calibri (Cuerpo)"/>
      </rPr>
      <t>% de número de piezas de sanitarios construidos</t>
    </r>
    <r>
      <rPr>
        <sz val="7"/>
        <color theme="1"/>
        <rFont val="Calibri (Cuerpo)"/>
      </rPr>
      <t xml:space="preserve"> = (Número de piezas de sanitarios construidos*100) / Número de piezas de sanitarios  programados</t>
    </r>
  </si>
  <si>
    <t>NO CUENTAN CON UN SISTEMA DE TUBERIA PARA AGUA POTABLE QUE DISTRIBUYA A LA LOCALIDAD Y PUEDA CONTRUBUIR A LA MEJORA DE NECESIDADES BÁSICAS DE LAS FAMILIAS</t>
  </si>
  <si>
    <t>EN VARIOS HOGARES DE LA POBLACION NO SE CUENTA CON UN SISTEMA DE AGUA ENTUBADA QUE PERMITA TENER ALCANZE DE LOS SERVICIOS BASICOS A LAS FAMILIAS DE LA COMUNIDAD</t>
  </si>
  <si>
    <t>AMPLIACIÓN DE SISTEMA DE AGUA ENTUBADA</t>
  </si>
  <si>
    <r>
      <t>% de metros de ampliación de sistema de agua entubada realizados</t>
    </r>
    <r>
      <rPr>
        <sz val="7"/>
        <color theme="1"/>
        <rFont val="Calibri (Cuerpo)"/>
      </rPr>
      <t xml:space="preserve"> = (Número de m de ampliación de sistema de agua entubada realizados*100) / Número de m de ampliación de sistema de agua entubada programados</t>
    </r>
  </si>
  <si>
    <t>EL SISTEMA DE AGUA ENTUBADA PRESENTA SARRO Y FUGA GENERANDO UN SISTEMA DEFICIENTE Y QUE NO SEA APTO PARA EL CORRECTO FUNCIONAMIENTO</t>
  </si>
  <si>
    <t>MANTENIMIENTO DE SISTEMA DE AGUA ENTUBADA</t>
  </si>
  <si>
    <t>1500 M</t>
  </si>
  <si>
    <t>267  personas</t>
  </si>
  <si>
    <r>
      <t>% de metros de mantenimiento de sistema de agua entubada realizados</t>
    </r>
    <r>
      <rPr>
        <sz val="7"/>
        <color theme="1"/>
        <rFont val="Calibri (Cuerpo)"/>
      </rPr>
      <t xml:space="preserve"> = (Número de m de mantenimiento  de sistema de agua entubada realizados*100) / Número de m de mantenimiento de sistema de agua entubada programados</t>
    </r>
  </si>
  <si>
    <t>SE NECESITA ABASTECER DE AGUA A LA LOCALIDAD, EN LA ZONA NO SE ENCUENTRA NINGUN TIPO DE MEDIO PARA EL SUBSIDIO DEL VITAL LIQUIDO</t>
  </si>
  <si>
    <t>NO TODA LA POBLACION  CUENTA CON EL SERVICIO BASICO DE AGUA, POR LO QUE SE CARECE DEL VITAL LIQUIDO Y RECURREN A PIPAS DE AGUA PARA EL CONSUMO DIARIO</t>
  </si>
  <si>
    <t>NO SE CUENTA CON ALGUN MEDIO PARA ABASTECERSE DE AGUA A LOS HABITANTES DE LA LOCALIDAD Y LOS MEDIOS QUE TIENEN PARA ADQUIRIR EL VITAL LIQUIDO NO SON CONFIABLES</t>
  </si>
  <si>
    <t>EN LA LOCALIDAD DE SANTA ELENA EL TULE SE CARECE DE UN SISTEMA DE AGUA ENTUBADA QUE AYUDE A LOS HABITANTES A TENER ACCESO AL SERVICIO BASICO DEL AGUA EN SUS HOGARES</t>
  </si>
  <si>
    <t>2000 M</t>
  </si>
  <si>
    <t>EL ZAPOTAL</t>
  </si>
  <si>
    <t>EL SISTEMA DE AGUA ENTUBADA NO ES SUFICIENTE PARA EL ABASTECIMIENTO DE MAS FAMILAS EN LA LOCALIDAD</t>
  </si>
  <si>
    <t>15.676844°</t>
  </si>
  <si>
    <t>-96.56799°</t>
  </si>
  <si>
    <t>EN LA LOCALIDAD DE EL ZAPOTAL NO SE TIENE LA INFRAESTRUCTURA QUE FUNCIONE COMO SANITARIOS DIGNOS PARA QUE PUEDAN REALIZAR SUS NECESIDADES FISIOLÓGICAS, USAN FOSAS A RAS DE SUELO COMO BAÑOS</t>
  </si>
  <si>
    <t>CONSTRUCCIÓN DE SANITARIOS SECOS</t>
  </si>
  <si>
    <t>20 PZA</t>
  </si>
  <si>
    <t>EL SISTEMA DE AGUA ENTUBADA ES DEFICIENTE Y NO APTO PARA UN FUNCIONAMIENTO CORRECTO</t>
  </si>
  <si>
    <t>NO SE TIENE UN LUGAR DONDE LA CIUDADANÍA QUE ASISTE A ESTAS INSTALACIONES VAYAN A REALIZAR SUS NECESIDADES FISIOLÓGICAS.</t>
  </si>
  <si>
    <t>CONSTRUCCIÓN DE SANITARIOS</t>
  </si>
  <si>
    <t>NO SE CUENTA CON LOS ESPACIOS ADECUADOS PARA QUE LAS PERSONAS PERSONAS REALICEN SUS NECESIDADES FISIOLOGICAS, POR LO QUE USAN LETRINAS ABIERTAS</t>
  </si>
  <si>
    <t xml:space="preserve">	EN LA LOCALIDAD ALGUNAS FAMILIAS NO CUENTAN CON RECURSO ECONOMICO PARA LA CONSTRUCCION UN ESPACIO SANITARIO DIGNO ASI COMO LA INFRAESTRUCTURA DE DRENAJE SANITARIO</t>
  </si>
  <si>
    <t>EN LA LOCALIDAD NO SE CUENTA CON UN SISTEMA DE AGUA ENTUBADA QUE PERMITA A LAS FAMILIAS TENER ACCESO AL VITAL LIQUIDO PARA REALIZAR SUS ACTIVIDADES COTIDIANA.</t>
  </si>
  <si>
    <t>-96.807060°</t>
  </si>
  <si>
    <t>EN LA LOCALIDAD NO SE CUENTA CON UN SISTEMA  DE AGUA ENTUBADA EN SUS HOGARES</t>
  </si>
  <si>
    <t>LAS TUBERIAS PRESENTAN SARRO Y FUGAS QUE HACEN QUE LAS CONDICONES DEL AGUA SEAN INSALUBRES PARA EL CONSUMO DE AGUA EN LOS HOGARES</t>
  </si>
  <si>
    <t>MANTENIMIENTO DEL SISTEMA DE AGUA ENTUBADA</t>
  </si>
  <si>
    <t>FAMILIAS DE LA LOCALIDAD NO CUENTAN CON EL SERVICIOS DE AGUA ENTUBADA EN SUS HOGARES, POR LO QUE BUSCAN FUENTES ALTERNAS PARA CONSEGUIR EL VITAL LIQUIDO QUE MUCHAS VECES ES ESCASO</t>
  </si>
  <si>
    <t>LA LOCALIDAD CARECE DE UN SISTEMA DE AGUA ENTUBADA QUE PERMITA A LAS FAMILIAS TENER ACCESO A ESTE SERVICIO BASICO Y FACILITE LAS TAREAS COTIDIANAS</t>
  </si>
  <si>
    <t xml:space="preserve">CONSTRUCCIÓN DE SISTEMA DE AGUA ENTUBADA </t>
  </si>
  <si>
    <t>VILLA NUEVA</t>
  </si>
  <si>
    <t>CONSTRUCCIÓN DE SANITARIOS CON BIODIGESTOR</t>
  </si>
  <si>
    <t>15.873140°</t>
  </si>
  <si>
    <t>-96.78250°</t>
  </si>
  <si>
    <t>30 PZA</t>
  </si>
  <si>
    <t>92 personas</t>
  </si>
  <si>
    <t>NO TODAS LAS FAMILIAS CUENTAN CON UN SISTEMA DE AGUA ENTUBADA QUE AYUDE A LA REALIZACION DE LAS ACTIVIDADES COTIDIANAS</t>
  </si>
  <si>
    <t>ALGUNAS FAMILIAS NO CUENTAN CON EL SERVICIO BASICO DE AGUA POR LO QUE BUSCAN OTROS MEDIOS PARA ADQUIRIR EL VITAL LIQUIDO Y MUCHAS DE LAS VECES NO SON DE FUENTES CONFIABLES</t>
  </si>
  <si>
    <t>LAS FAMILIAS NO CUENTAN CON LA INFRAESTRUCTURA QUE FUNCIONE COMO SANITARIOS DIGNOS PARA QUE PUEDAN REALIZAR SUS NECESIDADES FISIOLÓGICAS, USAN FOSAS A RAS DE SUELO COMO BAÑOS</t>
  </si>
  <si>
    <t>REHABILITACIÓN DE SISTEMA DE AGUA ENTUBADA EN BARRIO EL HORNO</t>
  </si>
  <si>
    <t xml:space="preserve">EL SISTEMA DE AGUA ENTUBADA PRESENTA SARRO Y MATERIALES PEGADOS EN EL SISTEMA DE TUBERIA, LO QUE CONLLEVA A TENER AGUA COTAMINADA </t>
  </si>
  <si>
    <t>LOS HABITANTES NO CUENTAN CON LA INFRAESTRUCTURA ADECUADA PARA QUE REALICEN SUS NECESIDADES FISIOLÓGICAS, CONVIRTIENDO LO QUE ACTUALMENTE OCUPAN DE SANITARIOS EN UN FOCO DE INFECCIÓN</t>
  </si>
  <si>
    <t>SE CARECE DE UN SISTEMA DE AGUA ENTUBADA QUE PERMITA A LAS FAMILIAS TENER ACCESO AL VITAL LIQUIDO PARA LA REALIZACION DE LAS TAREAS COTIDIANAS</t>
  </si>
  <si>
    <t xml:space="preserve">NO SE CUENTA CON EL SISTEMA PARA PROVEER DE AGUA POTABLE A LOS HABITANTES DE LA LOCALIDAD DE CHARCO DE AGUA </t>
  </si>
  <si>
    <t>NO SE CUENTA CON UN  MEDIO PARA EL ALMACENAMIENTO DE AGUA Y PODER ATENDER EL SUBSIDIO DEL VITAL LIQUIDO CUANDO ASI SE NECESITE Y NO DEJAR SIN AGUA A LOS HABITANTES DE LA LOCALIDAD Y CUBRIR CON ESTE SERVICIO BASICO</t>
  </si>
  <si>
    <t>CONSTRUCCIÓN DE TANQUE PUBLICO DE ALMACENAMIENTO DE AGUA ENTUBADA</t>
  </si>
  <si>
    <t>30 M3</t>
  </si>
  <si>
    <r>
      <t>% de m3 de construcción de tanque de almacenamiento realizados</t>
    </r>
    <r>
      <rPr>
        <sz val="7"/>
        <color theme="1"/>
        <rFont val="Calibri (Cuerpo)"/>
      </rPr>
      <t xml:space="preserve"> = (Número de m3 de construcción de tanque de almacenamiento realizados*100) / Número de m3 de construcción de tanque de almacenamiento programados</t>
    </r>
  </si>
  <si>
    <t>EL SISTEMA DE AGUA ENTUBADA ES DEFICIENTE, PRESENTA SARRO Y POR TANTO MATERIALES QUIMICOS NO SALUDABLES</t>
  </si>
  <si>
    <t>REHABILITACIÓN DE SISTEMA DE AGUA ENTUBADA EN LA LOCALIDAD DE SANTA MARIA TONAMECA</t>
  </si>
  <si>
    <t>REHABILITACIÓN DE SISTEMA DE AGUA ENTUBADA EN LA LOCALIDAD DE SAN BERNARDINO</t>
  </si>
  <si>
    <t>EN VARIOS HOGARES DE LA POBLACION NO SE CUENTA CON UN SISTEMA DE AGUA ENTUBADA QUE PERMITA TENER ALCANZE DE LOS SERVICIOS BASICOS A LAS FAMILIAS DE LA COMUNIDAD ASI  COMO MANTENER EL SISTEMA LIBRE DE SARRO Y FUGAS QUE PERMITAN TENER EL SISTEMA EN OPTIMAS CONDICIONES PARA SU BUEN FUNCIONAMIENTO</t>
  </si>
  <si>
    <t>AMPLIACION Y REHABILITACIÓN DE SISTEMA DE AGUA ENTUBADA EN LA LOCALIDAD DE MAZUNTE</t>
  </si>
  <si>
    <t>REHABILITACIÓN DE SISTEMA DE AGUA POTABLE EN LA LOCALIDAD DE SAN ISIDRO DEL PALMAR</t>
  </si>
  <si>
    <t>EL SISTEMA DE AGUA ENTUBADA ES DEFICIENTE Y NO ES APTO PARA UN BUEN FUNCIONAMIENTO, PRESENTA SARRO EN LAS TUBERIAS</t>
  </si>
  <si>
    <t>REHABILITACIÓN DE SISTEMA DE AGUA POTABLE EN LA LOCALIDAD DE SAN JUANITO O LA BOTIJA</t>
  </si>
  <si>
    <t>CONSTRUCCION DE SISTEMA DE AGUA POTABLE EN LA LOCALIDAD DE CHARCO DE AGUA</t>
  </si>
  <si>
    <t xml:space="preserve">SE CUENTA CON FOSAS SEPTICAS O BAÑOS A RAZ DE SUELO, LO CUAL PROVOCA MALOS OLORES Y DURANTE LA TEMPORADA DE LLUVIAS GRAN PARTE DE LOS RESIDUOS SE DESBORDAN </t>
  </si>
  <si>
    <t>CONSTRUCCION DE DRENAJE PLUVIAL EN AVENIDA PRINCIPAL EN LA LOCALIDAD DE SAN FRANCISCO COZOALTEPEC</t>
  </si>
  <si>
    <t>750 M</t>
  </si>
  <si>
    <r>
      <t>% de metros de construcción de drenaje pluvial realizados</t>
    </r>
    <r>
      <rPr>
        <sz val="7"/>
        <color theme="1"/>
        <rFont val="Calibri (Cuerpo)"/>
      </rPr>
      <t xml:space="preserve"> = (Número de m de construcción de drenaje pluvial realizados*100) / Número de m de construcción de drenaje pluvial programados</t>
    </r>
  </si>
  <si>
    <t>ACTUALMENTE, NO EXISTE UNA PLANTA DE TRATAMIENTO DE AGUAS RESIDUALES, POR LO QUE NO SE PUEDE PROCESAR LAS AGUAS RESIDUALES QUE LLEGAN A LA PLANTA.</t>
  </si>
  <si>
    <t>CONSTRUCCIÓN DE PLANTA DE TRATAMIENTO DE AGUA RESIDUALES</t>
  </si>
  <si>
    <r>
      <t>% de obra de planta de tratamiento realizados</t>
    </r>
    <r>
      <rPr>
        <sz val="7"/>
        <color theme="1"/>
        <rFont val="Calibri (Cuerpo)"/>
      </rPr>
      <t xml:space="preserve"> = (Número de obra de planta de tratamiento realizados*100) / Número de obra de planta de tratamiento programados</t>
    </r>
  </si>
  <si>
    <t>ALGUNAS FAMILIAS AUN NO CUENTAN CON EL SISTEMA DE AGUA ENTUBADA LO QUE DIFICULTA LAS ACTIVIDADES COTIDIANAS POR LA FALTA DEL VITAL LIQUIDO</t>
  </si>
  <si>
    <t>AMPLIACIÓN DEL SISTEMA DE AGUA ENTUBADA EN LA LOCALIDAD DE CERRO GORDO</t>
  </si>
  <si>
    <t>3144.16 M</t>
  </si>
  <si>
    <t xml:space="preserve">NO SE CUENTA CON EL SISTEMA PARA PROVEER DE AGUA POTABLE A LOS HABITANTES DE LA LOCALIDAD DE EL PROGRESO COZOALTEPEC </t>
  </si>
  <si>
    <t>CONSTRUCCIÓN DE SISTEMA DE AGUA ENTUBADA EN LA LOCALIDAD DE EL PROGRESO COZOALTEPEC (EL PROGRESO)</t>
  </si>
  <si>
    <t>REABILITACÍÓN DE SISTEMA DE AGUA POTABLE EN VAINILLA TONAMECA</t>
  </si>
  <si>
    <t>LOS TURISTAS Y VISITANTES DEJAN BASURA EN LAS DIFERENTES PLAYAS, RIOS Y LAGUNAS</t>
  </si>
  <si>
    <t>LIMPIEZA DE PLAYAS, RIOS Y LAGUNAS</t>
  </si>
  <si>
    <t>15.7471°</t>
  </si>
  <si>
    <t>REGIDORA DE ECOLOGIA, REGIDORA DE SALUD, COMISIÓN DE TURISMO</t>
  </si>
  <si>
    <t>3 ACCIONES</t>
  </si>
  <si>
    <t>25347 personas</t>
  </si>
  <si>
    <r>
      <t>% de acciones realizadas</t>
    </r>
    <r>
      <rPr>
        <sz val="7"/>
        <color theme="1"/>
        <rFont val="Calibri (Cuerpo)"/>
      </rPr>
      <t xml:space="preserve"> = (Número de acciones realizadas*100) / Número de acciones programadas</t>
    </r>
  </si>
  <si>
    <t>CAMINOS Y CARRETERAS</t>
  </si>
  <si>
    <t>LOS CAMINOS EN ÉPOCAS DE LLUVIA SE VUELVEN RESBALADIZOS Y LODOSOS COMPLICANDO LA ACCESIBILIDAD Y EN ÉPOCAS DE SECAS EL LEVANTAMIENTO DE POLVO IMPIDE LA VISIBILIDAD DE LOS CONDUCTORES</t>
  </si>
  <si>
    <t>Mejorar la eficiencia de las vías de comunicación en todo el territorio municipal.</t>
  </si>
  <si>
    <t>Fortalecer la red de caminos interna en todas las localidades.</t>
  </si>
  <si>
    <t>Mejorar la red de caminos rurales y cosecheros</t>
  </si>
  <si>
    <t>REHABILITACIÓN DE CAMINO DE LLANO GRANDE A EL CARNERO</t>
  </si>
  <si>
    <t>REGIDOR DE OBRAS, DIRECCIÓN MUNICIPAL DE OBRAS, DIRECTOR GENERAL DE CAMINOS BIENESTAR</t>
  </si>
  <si>
    <t>7 KM</t>
  </si>
  <si>
    <r>
      <t>% de ml de rehabilitación de camino realizados</t>
    </r>
    <r>
      <rPr>
        <sz val="7"/>
        <color theme="1"/>
        <rFont val="Calibri (Cuerpo)"/>
      </rPr>
      <t xml:space="preserve"> = (Número de ml de rehabilitación de camino realizados*100) / Número de ml de rehabilitación de camino programados</t>
    </r>
  </si>
  <si>
    <t xml:space="preserve">EL CAMINO SE ENCUENTRA ENYERBADO Y PRESENTA BACHES Y DETERIORO A CONSECUENCIA DE LAS CONSTANTES LLUVIAS </t>
  </si>
  <si>
    <t>REHABILITACIÓN DE CAMINO DE YONGUINA A SAN FRANCISCO COZOALTEPEC</t>
  </si>
  <si>
    <t>20 KM</t>
  </si>
  <si>
    <t>REHABILITACIÓN DE CAMINO DE MACAHUITE A SAN FRANCISCO COZOALTEPEC</t>
  </si>
  <si>
    <t>12 KM</t>
  </si>
  <si>
    <t xml:space="preserve">POR FALTA DE MANTENIMIENTO EL CAMINO SE ENCUENTRA EN MALAS CONDICIONES, AUN MAS EN TEMPORADAS DE LLUVIAS, SE PRESENTA DESLAVES Y CRECIMIENTO DE MALEZA </t>
  </si>
  <si>
    <t>REHABILITACIÓN DE CAMINO</t>
  </si>
  <si>
    <t>5 KM</t>
  </si>
  <si>
    <t>SAN ISIDRO INFIERNILLO</t>
  </si>
  <si>
    <t>POR FALTA DE MANTENIMIENTO EL CAMINO SE ENCUENTRA EN MAL ESTADO Y MAS AUN EN TEMPORADAS DE LLUVIA</t>
  </si>
  <si>
    <t>REHABILITACIÓN DE CAMINO DE ACCESO A LA COMUNIDAD DE SAN ISIDRO INFIERNILLO</t>
  </si>
  <si>
    <t>15.874271°</t>
  </si>
  <si>
    <t>-96.78999°</t>
  </si>
  <si>
    <t>261 personas</t>
  </si>
  <si>
    <t xml:space="preserve">NO SE CUENTA CON EL MEDIO PARA TRASLADARSE DE FORMA SEGURA A DIFERENTES LUGARES DE LA LOCALIDAD </t>
  </si>
  <si>
    <t>Impulsar obras complementarias como puentes y vados en la red de caminos interna</t>
  </si>
  <si>
    <t>CONSTRUCCION DE PUENTE VEHICULAR LA BENITA SAN FRANCISCO COZOALTEPEC</t>
  </si>
  <si>
    <r>
      <t>% de obras construidas de puente vehicular realizados</t>
    </r>
    <r>
      <rPr>
        <sz val="7"/>
        <color theme="1"/>
        <rFont val="Calibri (Cuerpo)"/>
      </rPr>
      <t xml:space="preserve"> = (Número de obras construidas de puente vehicular realizados*100) / Número de obras construidas de puente vehicular programados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</si>
</sst>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000000"/>
  </numFmts>
  <fonts count="11">
    <font>
      <sz val="11"/>
      <color theme="1"/>
      <name val="Calibri"/>
      <family val="2"/>
      <scheme val="minor"/>
    </font>
    <font>
      <b/>
      <sz val="12"/>
      <color theme="0"/>
      <name val="Arial"/>
      <family val="2"/>
    </font>
    <font>
      <sz val="11"/>
      <color theme="1"/>
      <name val="Calibri"/>
      <family val="2"/>
      <scheme val="minor"/>
    </font>
    <font>
      <sz val="7"/>
      <color theme="1"/>
      <name val="Calibri (Cuerpo)"/>
    </font>
    <font>
      <sz val="6"/>
      <color theme="1"/>
      <name val="Calibri (Cuerpo)"/>
    </font>
    <font>
      <sz val="7"/>
      <name val="Calibri (Cuerpo)"/>
    </font>
    <font>
      <sz val="7"/>
      <color rgb="FF000000"/>
      <name val="Calibri (Cuerpo)"/>
    </font>
    <font>
      <b/>
      <sz val="7"/>
      <name val="Calibri (Cuerpo)"/>
    </font>
    <font>
      <sz val="7"/>
      <name val="Calibri Light"/>
      <family val="2"/>
      <scheme val="major"/>
    </font>
    <font>
      <b/>
      <sz val="7"/>
      <color theme="1"/>
      <name val="Calibri (Cuerpo)"/>
    </font>
    <font>
      <sz val="6"/>
      <name val="Calibri (Cuerpo)"/>
    </font>
  </fonts>
  <fills count="3">
    <fill>
      <patternFill patternType="none"/>
    </fill>
    <fill>
      <patternFill patternType="gray125"/>
    </fill>
    <fill>
      <patternFill patternType="solid">
        <fgColor rgb="FF941651"/>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44" fontId="2" fillId="0" borderId="0" applyFont="0" applyFill="0" applyBorder="0" applyAlignment="0" applyProtection="0"/>
  </cellStyleXfs>
  <cellXfs count="21">
    <xf numFmtId="0" fontId="0" fillId="0" borderId="0" xfId="0"/>
    <xf numFmtId="0" fontId="1"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3" fillId="0" borderId="1" xfId="0" applyFont="1" applyBorder="1" applyAlignment="1">
      <alignment horizontal="justify" vertical="center" wrapText="1"/>
    </xf>
    <xf numFmtId="44" fontId="5" fillId="0" borderId="1" xfId="1"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6" fillId="0" borderId="1" xfId="0" applyFont="1" applyBorder="1" applyAlignment="1">
      <alignment horizontal="justify" vertical="center" wrapText="1"/>
    </xf>
    <xf numFmtId="0" fontId="3" fillId="0" borderId="3" xfId="0" applyFont="1" applyBorder="1" applyAlignment="1">
      <alignment horizontal="center" vertical="center" wrapText="1"/>
    </xf>
    <xf numFmtId="0" fontId="4" fillId="0" borderId="4" xfId="0" applyFont="1" applyBorder="1" applyAlignment="1">
      <alignment vertical="center" wrapText="1"/>
    </xf>
    <xf numFmtId="44" fontId="8" fillId="0" borderId="1" xfId="1" applyFont="1" applyFill="1" applyBorder="1" applyAlignment="1">
      <alignment horizontal="center" vertical="center" wrapText="1"/>
    </xf>
    <xf numFmtId="0" fontId="3" fillId="0" borderId="1" xfId="0" applyFont="1" applyBorder="1" applyAlignment="1">
      <alignment vertical="center" wrapText="1"/>
    </xf>
    <xf numFmtId="164" fontId="3" fillId="0" borderId="1" xfId="0" applyNumberFormat="1" applyFont="1" applyBorder="1" applyAlignment="1">
      <alignment horizontal="center" vertical="center" wrapText="1"/>
    </xf>
    <xf numFmtId="0" fontId="5" fillId="0" borderId="1" xfId="0" applyFont="1" applyBorder="1" applyAlignment="1">
      <alignment horizontal="left" vertical="center" wrapText="1"/>
    </xf>
    <xf numFmtId="0" fontId="10" fillId="0" borderId="1" xfId="0" applyFont="1" applyBorder="1" applyAlignment="1">
      <alignment horizontal="center" vertical="center" wrapText="1"/>
    </xf>
    <xf numFmtId="0" fontId="3" fillId="0" borderId="1" xfId="0" applyFont="1" applyBorder="1" applyAlignment="1">
      <alignment horizontal="left" vertical="center" wrapText="1"/>
    </xf>
    <xf numFmtId="0" fontId="9" fillId="0" borderId="1" xfId="0" applyFont="1" applyBorder="1" applyAlignment="1">
      <alignment horizontal="center" vertical="center" wrapText="1"/>
    </xf>
    <xf numFmtId="0" fontId="3" fillId="0" borderId="3" xfId="0" applyFont="1" applyBorder="1" applyAlignment="1">
      <alignment horizontal="justify" vertical="center" wrapText="1"/>
    </xf>
  </cellXfs>
  <cellStyles count="2">
    <cellStyle name="Moneda" xfId="1" builtinId="4"/>
    <cellStyle name="Normal" xfId="0" builtinId="0"/>
  </cellStyles>
  <dxfs count="0"/>
  <tableStyles count="0" defaultTableStyle="TableStyleMedium2" defaultPivotStyle="PivotStyleLight16"/>
  <colors>
    <mruColors>
      <color rgb="FF9416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6"/>
  <sheetViews>
    <sheetView tabSelected="1" zoomScale="86" zoomScaleNormal="86" workbookViewId="0">
      <selection activeCell="A2" sqref="A2"/>
    </sheetView>
  </sheetViews>
  <sheetFormatPr baseColWidth="10" defaultRowHeight="14.5"/>
  <cols>
    <col min="1" max="1" width="19.81640625" customWidth="1"/>
    <col min="2" max="2" width="24.26953125" customWidth="1"/>
    <col min="3" max="3" width="29.26953125" customWidth="1"/>
    <col min="4" max="4" width="22.81640625" customWidth="1"/>
    <col min="5" max="5" width="22.26953125" customWidth="1"/>
    <col min="6" max="6" width="22" customWidth="1"/>
    <col min="7" max="7" width="27.81640625" customWidth="1"/>
    <col min="9" max="9" width="12.1796875" bestFit="1" customWidth="1"/>
    <col min="10" max="10" width="21.7265625" customWidth="1"/>
    <col min="11" max="11" width="13.7265625" bestFit="1" customWidth="1"/>
    <col min="13" max="13" width="19.26953125" bestFit="1" customWidth="1"/>
    <col min="15" max="15" width="20.26953125" customWidth="1"/>
    <col min="16" max="16" width="24.453125" customWidth="1"/>
  </cols>
  <sheetData>
    <row r="1" spans="1:16" ht="46.5">
      <c r="A1" s="1" t="s">
        <v>15</v>
      </c>
      <c r="B1" s="1" t="s">
        <v>0</v>
      </c>
      <c r="C1" s="1" t="s">
        <v>1</v>
      </c>
      <c r="D1" s="1" t="s">
        <v>2</v>
      </c>
      <c r="E1" s="1" t="s">
        <v>3</v>
      </c>
      <c r="F1" s="1" t="s">
        <v>4</v>
      </c>
      <c r="G1" s="1" t="s">
        <v>5</v>
      </c>
      <c r="H1" s="1" t="s">
        <v>6</v>
      </c>
      <c r="I1" s="1" t="s">
        <v>7</v>
      </c>
      <c r="J1" s="1" t="s">
        <v>8</v>
      </c>
      <c r="K1" s="1" t="s">
        <v>9</v>
      </c>
      <c r="L1" s="1" t="s">
        <v>10</v>
      </c>
      <c r="M1" s="1" t="s">
        <v>11</v>
      </c>
      <c r="N1" s="1" t="s">
        <v>12</v>
      </c>
      <c r="O1" s="1" t="s">
        <v>13</v>
      </c>
      <c r="P1" s="1" t="s">
        <v>14</v>
      </c>
    </row>
    <row r="2" spans="1:16" ht="47">
      <c r="A2" s="2" t="s">
        <v>16</v>
      </c>
      <c r="B2" s="2" t="s">
        <v>17</v>
      </c>
      <c r="C2" s="3" t="s">
        <v>18</v>
      </c>
      <c r="D2" s="4" t="s">
        <v>19</v>
      </c>
      <c r="E2" s="5" t="s">
        <v>20</v>
      </c>
      <c r="F2" s="5" t="s">
        <v>21</v>
      </c>
      <c r="G2" s="6" t="s">
        <v>22</v>
      </c>
      <c r="H2" s="2" t="s">
        <v>23</v>
      </c>
      <c r="I2" s="2" t="s">
        <v>24</v>
      </c>
      <c r="J2" s="5" t="s">
        <v>25</v>
      </c>
      <c r="K2" s="5" t="s">
        <v>26</v>
      </c>
      <c r="L2" s="7">
        <v>700000</v>
      </c>
      <c r="M2" s="7" t="s">
        <v>27</v>
      </c>
      <c r="N2" s="8" t="s">
        <v>28</v>
      </c>
      <c r="O2" s="8" t="s">
        <v>29</v>
      </c>
      <c r="P2" s="9" t="s">
        <v>30</v>
      </c>
    </row>
    <row r="3" spans="1:16" ht="56">
      <c r="A3" s="2" t="s">
        <v>16</v>
      </c>
      <c r="B3" s="2" t="s">
        <v>31</v>
      </c>
      <c r="C3" s="3" t="s">
        <v>32</v>
      </c>
      <c r="D3" s="4" t="s">
        <v>19</v>
      </c>
      <c r="E3" s="5" t="s">
        <v>20</v>
      </c>
      <c r="F3" s="5" t="s">
        <v>21</v>
      </c>
      <c r="G3" s="6" t="s">
        <v>22</v>
      </c>
      <c r="H3" s="2" t="s">
        <v>33</v>
      </c>
      <c r="I3" s="2" t="s">
        <v>34</v>
      </c>
      <c r="J3" s="5" t="s">
        <v>25</v>
      </c>
      <c r="K3" s="5" t="s">
        <v>26</v>
      </c>
      <c r="L3" s="7">
        <v>700000</v>
      </c>
      <c r="M3" s="7" t="s">
        <v>27</v>
      </c>
      <c r="N3" s="8" t="s">
        <v>28</v>
      </c>
      <c r="O3" s="8" t="s">
        <v>35</v>
      </c>
      <c r="P3" s="9" t="s">
        <v>30</v>
      </c>
    </row>
    <row r="4" spans="1:16" ht="47">
      <c r="A4" s="2" t="s">
        <v>16</v>
      </c>
      <c r="B4" s="2" t="s">
        <v>36</v>
      </c>
      <c r="C4" s="3" t="s">
        <v>37</v>
      </c>
      <c r="D4" s="4" t="s">
        <v>19</v>
      </c>
      <c r="E4" s="5" t="s">
        <v>20</v>
      </c>
      <c r="F4" s="5" t="s">
        <v>21</v>
      </c>
      <c r="G4" s="6" t="s">
        <v>22</v>
      </c>
      <c r="H4" s="2" t="s">
        <v>38</v>
      </c>
      <c r="I4" s="2" t="s">
        <v>39</v>
      </c>
      <c r="J4" s="5" t="s">
        <v>25</v>
      </c>
      <c r="K4" s="5" t="s">
        <v>26</v>
      </c>
      <c r="L4" s="7">
        <v>700000</v>
      </c>
      <c r="M4" s="7" t="s">
        <v>27</v>
      </c>
      <c r="N4" s="8" t="s">
        <v>28</v>
      </c>
      <c r="O4" s="8" t="s">
        <v>40</v>
      </c>
      <c r="P4" s="9" t="s">
        <v>30</v>
      </c>
    </row>
    <row r="5" spans="1:16" ht="47">
      <c r="A5" s="2" t="s">
        <v>16</v>
      </c>
      <c r="B5" s="2" t="s">
        <v>41</v>
      </c>
      <c r="C5" s="3" t="s">
        <v>42</v>
      </c>
      <c r="D5" s="4" t="s">
        <v>19</v>
      </c>
      <c r="E5" s="5" t="s">
        <v>20</v>
      </c>
      <c r="F5" s="5" t="s">
        <v>21</v>
      </c>
      <c r="G5" s="6" t="s">
        <v>22</v>
      </c>
      <c r="H5" s="2" t="s">
        <v>43</v>
      </c>
      <c r="I5" s="2" t="s">
        <v>44</v>
      </c>
      <c r="J5" s="5" t="s">
        <v>25</v>
      </c>
      <c r="K5" s="5" t="s">
        <v>26</v>
      </c>
      <c r="L5" s="7">
        <v>700000</v>
      </c>
      <c r="M5" s="7" t="s">
        <v>27</v>
      </c>
      <c r="N5" s="8" t="s">
        <v>28</v>
      </c>
      <c r="O5" s="8" t="s">
        <v>45</v>
      </c>
      <c r="P5" s="9" t="s">
        <v>30</v>
      </c>
    </row>
    <row r="6" spans="1:16" ht="47">
      <c r="A6" s="2" t="s">
        <v>16</v>
      </c>
      <c r="B6" s="2" t="s">
        <v>46</v>
      </c>
      <c r="C6" s="3" t="s">
        <v>47</v>
      </c>
      <c r="D6" s="4" t="s">
        <v>19</v>
      </c>
      <c r="E6" s="5" t="s">
        <v>20</v>
      </c>
      <c r="F6" s="5" t="s">
        <v>21</v>
      </c>
      <c r="G6" s="6" t="s">
        <v>48</v>
      </c>
      <c r="H6" s="2" t="s">
        <v>49</v>
      </c>
      <c r="I6" s="2" t="s">
        <v>50</v>
      </c>
      <c r="J6" s="5" t="s">
        <v>25</v>
      </c>
      <c r="K6" s="5" t="s">
        <v>26</v>
      </c>
      <c r="L6" s="7">
        <v>700000</v>
      </c>
      <c r="M6" s="7" t="s">
        <v>27</v>
      </c>
      <c r="N6" s="2" t="s">
        <v>28</v>
      </c>
      <c r="O6" s="8" t="s">
        <v>51</v>
      </c>
      <c r="P6" s="9" t="s">
        <v>30</v>
      </c>
    </row>
    <row r="7" spans="1:16" ht="56">
      <c r="A7" s="2" t="s">
        <v>16</v>
      </c>
      <c r="B7" s="2" t="s">
        <v>52</v>
      </c>
      <c r="C7" s="3" t="s">
        <v>53</v>
      </c>
      <c r="D7" s="4" t="s">
        <v>19</v>
      </c>
      <c r="E7" s="5" t="s">
        <v>20</v>
      </c>
      <c r="F7" s="5" t="s">
        <v>21</v>
      </c>
      <c r="G7" s="6" t="s">
        <v>54</v>
      </c>
      <c r="H7" s="2" t="s">
        <v>55</v>
      </c>
      <c r="I7" s="2" t="s">
        <v>56</v>
      </c>
      <c r="J7" s="5" t="s">
        <v>25</v>
      </c>
      <c r="K7" s="2">
        <v>2025</v>
      </c>
      <c r="L7" s="7">
        <v>700000</v>
      </c>
      <c r="M7" s="7" t="s">
        <v>27</v>
      </c>
      <c r="N7" s="2" t="s">
        <v>28</v>
      </c>
      <c r="O7" s="8" t="s">
        <v>57</v>
      </c>
      <c r="P7" s="9" t="s">
        <v>58</v>
      </c>
    </row>
    <row r="8" spans="1:16" ht="47">
      <c r="A8" s="2" t="s">
        <v>16</v>
      </c>
      <c r="B8" s="2" t="s">
        <v>59</v>
      </c>
      <c r="C8" s="3" t="s">
        <v>60</v>
      </c>
      <c r="D8" s="4" t="s">
        <v>19</v>
      </c>
      <c r="E8" s="5" t="s">
        <v>20</v>
      </c>
      <c r="F8" s="5" t="s">
        <v>21</v>
      </c>
      <c r="G8" s="6" t="s">
        <v>22</v>
      </c>
      <c r="H8" s="2" t="s">
        <v>61</v>
      </c>
      <c r="I8" s="2" t="s">
        <v>62</v>
      </c>
      <c r="J8" s="5" t="s">
        <v>25</v>
      </c>
      <c r="K8" s="5" t="s">
        <v>26</v>
      </c>
      <c r="L8" s="7">
        <v>700000</v>
      </c>
      <c r="M8" s="7" t="s">
        <v>27</v>
      </c>
      <c r="N8" s="2" t="s">
        <v>28</v>
      </c>
      <c r="O8" s="8" t="s">
        <v>63</v>
      </c>
      <c r="P8" s="9" t="s">
        <v>30</v>
      </c>
    </row>
    <row r="9" spans="1:16" ht="47">
      <c r="A9" s="2" t="s">
        <v>16</v>
      </c>
      <c r="B9" s="2" t="s">
        <v>64</v>
      </c>
      <c r="C9" s="3" t="s">
        <v>65</v>
      </c>
      <c r="D9" s="4" t="s">
        <v>19</v>
      </c>
      <c r="E9" s="5" t="s">
        <v>20</v>
      </c>
      <c r="F9" s="5" t="s">
        <v>21</v>
      </c>
      <c r="G9" s="10" t="s">
        <v>22</v>
      </c>
      <c r="H9" s="2" t="s">
        <v>66</v>
      </c>
      <c r="I9" s="2" t="s">
        <v>67</v>
      </c>
      <c r="J9" s="5" t="s">
        <v>25</v>
      </c>
      <c r="K9" s="5" t="s">
        <v>26</v>
      </c>
      <c r="L9" s="7">
        <v>700000</v>
      </c>
      <c r="M9" s="7" t="s">
        <v>27</v>
      </c>
      <c r="N9" s="2" t="s">
        <v>28</v>
      </c>
      <c r="O9" s="8" t="s">
        <v>68</v>
      </c>
      <c r="P9" s="9" t="s">
        <v>30</v>
      </c>
    </row>
    <row r="10" spans="1:16" ht="47">
      <c r="A10" s="2" t="s">
        <v>16</v>
      </c>
      <c r="B10" s="2" t="s">
        <v>69</v>
      </c>
      <c r="C10" s="3" t="s">
        <v>70</v>
      </c>
      <c r="D10" s="4" t="s">
        <v>19</v>
      </c>
      <c r="E10" s="5" t="s">
        <v>20</v>
      </c>
      <c r="F10" s="5" t="s">
        <v>21</v>
      </c>
      <c r="G10" s="6" t="s">
        <v>22</v>
      </c>
      <c r="H10" s="2" t="s">
        <v>71</v>
      </c>
      <c r="I10" s="2" t="s">
        <v>72</v>
      </c>
      <c r="J10" s="5" t="s">
        <v>25</v>
      </c>
      <c r="K10" s="5" t="s">
        <v>26</v>
      </c>
      <c r="L10" s="7">
        <v>700000</v>
      </c>
      <c r="M10" s="7" t="s">
        <v>27</v>
      </c>
      <c r="N10" s="2" t="s">
        <v>28</v>
      </c>
      <c r="O10" s="8" t="s">
        <v>73</v>
      </c>
      <c r="P10" s="9" t="s">
        <v>30</v>
      </c>
    </row>
    <row r="11" spans="1:16" ht="47">
      <c r="A11" s="2" t="s">
        <v>16</v>
      </c>
      <c r="B11" s="2" t="s">
        <v>74</v>
      </c>
      <c r="C11" s="3" t="s">
        <v>75</v>
      </c>
      <c r="D11" s="4" t="s">
        <v>19</v>
      </c>
      <c r="E11" s="5" t="s">
        <v>20</v>
      </c>
      <c r="F11" s="5" t="s">
        <v>21</v>
      </c>
      <c r="G11" s="6" t="s">
        <v>22</v>
      </c>
      <c r="H11" s="2" t="s">
        <v>76</v>
      </c>
      <c r="I11" s="2" t="s">
        <v>77</v>
      </c>
      <c r="J11" s="5" t="s">
        <v>25</v>
      </c>
      <c r="K11" s="5" t="s">
        <v>26</v>
      </c>
      <c r="L11" s="7">
        <v>700000</v>
      </c>
      <c r="M11" s="7" t="s">
        <v>27</v>
      </c>
      <c r="N11" s="2" t="s">
        <v>28</v>
      </c>
      <c r="O11" s="8" t="s">
        <v>78</v>
      </c>
      <c r="P11" s="9" t="s">
        <v>30</v>
      </c>
    </row>
    <row r="12" spans="1:16" ht="48">
      <c r="A12" s="2" t="s">
        <v>16</v>
      </c>
      <c r="B12" s="2" t="s">
        <v>79</v>
      </c>
      <c r="C12" s="3" t="s">
        <v>80</v>
      </c>
      <c r="D12" s="4" t="s">
        <v>19</v>
      </c>
      <c r="E12" s="5" t="s">
        <v>20</v>
      </c>
      <c r="F12" s="5" t="s">
        <v>21</v>
      </c>
      <c r="G12" s="6" t="s">
        <v>22</v>
      </c>
      <c r="H12" s="2" t="s">
        <v>81</v>
      </c>
      <c r="I12" s="2" t="s">
        <v>82</v>
      </c>
      <c r="J12" s="5" t="s">
        <v>25</v>
      </c>
      <c r="K12" s="5" t="s">
        <v>26</v>
      </c>
      <c r="L12" s="7">
        <v>700000</v>
      </c>
      <c r="M12" s="7" t="s">
        <v>27</v>
      </c>
      <c r="N12" s="2" t="s">
        <v>28</v>
      </c>
      <c r="O12" s="8" t="s">
        <v>83</v>
      </c>
      <c r="P12" s="9" t="s">
        <v>30</v>
      </c>
    </row>
    <row r="13" spans="1:16" ht="47">
      <c r="A13" s="2" t="s">
        <v>16</v>
      </c>
      <c r="B13" s="2" t="s">
        <v>84</v>
      </c>
      <c r="C13" s="3" t="s">
        <v>85</v>
      </c>
      <c r="D13" s="4" t="s">
        <v>19</v>
      </c>
      <c r="E13" s="5" t="s">
        <v>20</v>
      </c>
      <c r="F13" s="5" t="s">
        <v>21</v>
      </c>
      <c r="G13" s="6" t="s">
        <v>22</v>
      </c>
      <c r="H13" s="2" t="s">
        <v>86</v>
      </c>
      <c r="I13" s="2" t="s">
        <v>87</v>
      </c>
      <c r="J13" s="5" t="s">
        <v>25</v>
      </c>
      <c r="K13" s="5" t="s">
        <v>26</v>
      </c>
      <c r="L13" s="7">
        <v>700000</v>
      </c>
      <c r="M13" s="7" t="s">
        <v>27</v>
      </c>
      <c r="N13" s="2" t="s">
        <v>28</v>
      </c>
      <c r="O13" s="8" t="s">
        <v>88</v>
      </c>
      <c r="P13" s="9" t="s">
        <v>30</v>
      </c>
    </row>
    <row r="14" spans="1:16" ht="47">
      <c r="A14" s="2" t="s">
        <v>16</v>
      </c>
      <c r="B14" s="2" t="s">
        <v>89</v>
      </c>
      <c r="C14" s="3" t="s">
        <v>90</v>
      </c>
      <c r="D14" s="4" t="s">
        <v>19</v>
      </c>
      <c r="E14" s="5" t="s">
        <v>20</v>
      </c>
      <c r="F14" s="5" t="s">
        <v>21</v>
      </c>
      <c r="G14" s="6" t="s">
        <v>22</v>
      </c>
      <c r="H14" s="2" t="s">
        <v>91</v>
      </c>
      <c r="I14" s="2" t="s">
        <v>92</v>
      </c>
      <c r="J14" s="5" t="s">
        <v>25</v>
      </c>
      <c r="K14" s="5" t="s">
        <v>26</v>
      </c>
      <c r="L14" s="7">
        <v>700000</v>
      </c>
      <c r="M14" s="7" t="s">
        <v>27</v>
      </c>
      <c r="N14" s="11" t="s">
        <v>28</v>
      </c>
      <c r="O14" s="8" t="s">
        <v>93</v>
      </c>
      <c r="P14" s="9" t="s">
        <v>30</v>
      </c>
    </row>
    <row r="15" spans="1:16" ht="47">
      <c r="A15" s="2" t="s">
        <v>16</v>
      </c>
      <c r="B15" s="2" t="s">
        <v>94</v>
      </c>
      <c r="C15" s="3" t="s">
        <v>90</v>
      </c>
      <c r="D15" s="4" t="s">
        <v>19</v>
      </c>
      <c r="E15" s="5" t="s">
        <v>20</v>
      </c>
      <c r="F15" s="5" t="s">
        <v>21</v>
      </c>
      <c r="G15" s="6" t="s">
        <v>22</v>
      </c>
      <c r="H15" s="2" t="s">
        <v>95</v>
      </c>
      <c r="I15" s="2" t="s">
        <v>96</v>
      </c>
      <c r="J15" s="5" t="s">
        <v>25</v>
      </c>
      <c r="K15" s="5" t="s">
        <v>26</v>
      </c>
      <c r="L15" s="7">
        <v>700000</v>
      </c>
      <c r="M15" s="7" t="s">
        <v>27</v>
      </c>
      <c r="N15" s="2" t="s">
        <v>28</v>
      </c>
      <c r="O15" s="8" t="s">
        <v>97</v>
      </c>
      <c r="P15" s="9" t="s">
        <v>30</v>
      </c>
    </row>
    <row r="16" spans="1:16" ht="47">
      <c r="A16" s="2" t="s">
        <v>16</v>
      </c>
      <c r="B16" s="2" t="s">
        <v>98</v>
      </c>
      <c r="C16" s="3" t="s">
        <v>85</v>
      </c>
      <c r="D16" s="4" t="s">
        <v>19</v>
      </c>
      <c r="E16" s="5" t="s">
        <v>20</v>
      </c>
      <c r="F16" s="5" t="s">
        <v>21</v>
      </c>
      <c r="G16" s="6" t="s">
        <v>22</v>
      </c>
      <c r="H16" s="2" t="s">
        <v>99</v>
      </c>
      <c r="I16" s="2" t="s">
        <v>100</v>
      </c>
      <c r="J16" s="5" t="s">
        <v>25</v>
      </c>
      <c r="K16" s="5" t="s">
        <v>26</v>
      </c>
      <c r="L16" s="7">
        <v>700000</v>
      </c>
      <c r="M16" s="7" t="s">
        <v>27</v>
      </c>
      <c r="N16" s="2" t="s">
        <v>28</v>
      </c>
      <c r="O16" s="8" t="s">
        <v>101</v>
      </c>
      <c r="P16" s="9" t="s">
        <v>30</v>
      </c>
    </row>
    <row r="17" spans="1:16" ht="47">
      <c r="A17" s="2" t="s">
        <v>16</v>
      </c>
      <c r="B17" s="2" t="s">
        <v>102</v>
      </c>
      <c r="C17" s="3" t="s">
        <v>18</v>
      </c>
      <c r="D17" s="4" t="s">
        <v>19</v>
      </c>
      <c r="E17" s="5" t="s">
        <v>20</v>
      </c>
      <c r="F17" s="5" t="s">
        <v>21</v>
      </c>
      <c r="G17" s="6" t="s">
        <v>22</v>
      </c>
      <c r="H17" s="2" t="s">
        <v>103</v>
      </c>
      <c r="I17" s="2" t="s">
        <v>104</v>
      </c>
      <c r="J17" s="5" t="s">
        <v>25</v>
      </c>
      <c r="K17" s="5" t="s">
        <v>26</v>
      </c>
      <c r="L17" s="7">
        <v>700000</v>
      </c>
      <c r="M17" s="7" t="s">
        <v>27</v>
      </c>
      <c r="N17" s="2" t="s">
        <v>28</v>
      </c>
      <c r="O17" s="8" t="s">
        <v>105</v>
      </c>
      <c r="P17" s="9" t="s">
        <v>30</v>
      </c>
    </row>
    <row r="18" spans="1:16" ht="47">
      <c r="A18" s="2" t="s">
        <v>16</v>
      </c>
      <c r="B18" s="2" t="s">
        <v>106</v>
      </c>
      <c r="C18" s="3" t="s">
        <v>18</v>
      </c>
      <c r="D18" s="4" t="s">
        <v>19</v>
      </c>
      <c r="E18" s="5" t="s">
        <v>20</v>
      </c>
      <c r="F18" s="5" t="s">
        <v>21</v>
      </c>
      <c r="G18" s="6" t="s">
        <v>22</v>
      </c>
      <c r="H18" s="2" t="s">
        <v>107</v>
      </c>
      <c r="I18" s="2" t="s">
        <v>108</v>
      </c>
      <c r="J18" s="5" t="s">
        <v>25</v>
      </c>
      <c r="K18" s="5" t="s">
        <v>26</v>
      </c>
      <c r="L18" s="7">
        <v>700000</v>
      </c>
      <c r="M18" s="7" t="s">
        <v>27</v>
      </c>
      <c r="N18" s="2" t="s">
        <v>28</v>
      </c>
      <c r="O18" s="8" t="s">
        <v>63</v>
      </c>
      <c r="P18" s="9" t="s">
        <v>30</v>
      </c>
    </row>
    <row r="19" spans="1:16" ht="47">
      <c r="A19" s="2" t="s">
        <v>16</v>
      </c>
      <c r="B19" s="2" t="s">
        <v>109</v>
      </c>
      <c r="C19" s="3" t="s">
        <v>18</v>
      </c>
      <c r="D19" s="4" t="s">
        <v>19</v>
      </c>
      <c r="E19" s="5" t="s">
        <v>20</v>
      </c>
      <c r="F19" s="5" t="s">
        <v>21</v>
      </c>
      <c r="G19" s="10" t="s">
        <v>22</v>
      </c>
      <c r="H19" s="2" t="s">
        <v>110</v>
      </c>
      <c r="I19" s="2" t="s">
        <v>111</v>
      </c>
      <c r="J19" s="5" t="s">
        <v>25</v>
      </c>
      <c r="K19" s="5" t="s">
        <v>26</v>
      </c>
      <c r="L19" s="7">
        <v>700000</v>
      </c>
      <c r="M19" s="7" t="s">
        <v>27</v>
      </c>
      <c r="N19" s="2" t="s">
        <v>28</v>
      </c>
      <c r="O19" s="8" t="s">
        <v>112</v>
      </c>
      <c r="P19" s="9" t="s">
        <v>30</v>
      </c>
    </row>
    <row r="20" spans="1:16" ht="47">
      <c r="A20" s="2" t="s">
        <v>16</v>
      </c>
      <c r="B20" s="8" t="s">
        <v>113</v>
      </c>
      <c r="C20" s="3" t="s">
        <v>18</v>
      </c>
      <c r="D20" s="4" t="s">
        <v>19</v>
      </c>
      <c r="E20" s="5" t="s">
        <v>20</v>
      </c>
      <c r="F20" s="5" t="s">
        <v>21</v>
      </c>
      <c r="G20" s="10" t="s">
        <v>114</v>
      </c>
      <c r="H20" s="2" t="s">
        <v>115</v>
      </c>
      <c r="I20" s="2" t="s">
        <v>116</v>
      </c>
      <c r="J20" s="5" t="s">
        <v>25</v>
      </c>
      <c r="K20" s="5" t="s">
        <v>26</v>
      </c>
      <c r="L20" s="7">
        <v>700000</v>
      </c>
      <c r="M20" s="7" t="s">
        <v>27</v>
      </c>
      <c r="N20" s="2" t="s">
        <v>28</v>
      </c>
      <c r="O20" s="8" t="s">
        <v>117</v>
      </c>
      <c r="P20" s="9" t="s">
        <v>30</v>
      </c>
    </row>
    <row r="21" spans="1:16" ht="56">
      <c r="A21" s="2" t="s">
        <v>16</v>
      </c>
      <c r="B21" s="2" t="s">
        <v>118</v>
      </c>
      <c r="C21" s="3" t="s">
        <v>119</v>
      </c>
      <c r="D21" s="4" t="s">
        <v>19</v>
      </c>
      <c r="E21" s="5" t="s">
        <v>20</v>
      </c>
      <c r="F21" s="5" t="s">
        <v>21</v>
      </c>
      <c r="G21" s="6" t="s">
        <v>120</v>
      </c>
      <c r="H21" s="2" t="s">
        <v>121</v>
      </c>
      <c r="I21" s="2" t="s">
        <v>122</v>
      </c>
      <c r="J21" s="5" t="s">
        <v>25</v>
      </c>
      <c r="K21" s="2">
        <v>2025</v>
      </c>
      <c r="L21" s="7">
        <v>700000</v>
      </c>
      <c r="M21" s="7" t="s">
        <v>27</v>
      </c>
      <c r="N21" s="2" t="s">
        <v>28</v>
      </c>
      <c r="O21" s="8" t="s">
        <v>123</v>
      </c>
      <c r="P21" s="9" t="s">
        <v>58</v>
      </c>
    </row>
    <row r="22" spans="1:16" ht="47">
      <c r="A22" s="2" t="s">
        <v>16</v>
      </c>
      <c r="B22" s="2" t="s">
        <v>124</v>
      </c>
      <c r="C22" s="3" t="s">
        <v>18</v>
      </c>
      <c r="D22" s="4" t="s">
        <v>19</v>
      </c>
      <c r="E22" s="5" t="s">
        <v>20</v>
      </c>
      <c r="F22" s="5" t="s">
        <v>21</v>
      </c>
      <c r="G22" s="10" t="s">
        <v>22</v>
      </c>
      <c r="H22" s="2" t="s">
        <v>125</v>
      </c>
      <c r="I22" s="2" t="s">
        <v>126</v>
      </c>
      <c r="J22" s="5" t="s">
        <v>25</v>
      </c>
      <c r="K22" s="5" t="s">
        <v>26</v>
      </c>
      <c r="L22" s="7">
        <v>700000</v>
      </c>
      <c r="M22" s="7" t="s">
        <v>27</v>
      </c>
      <c r="N22" s="2" t="s">
        <v>28</v>
      </c>
      <c r="O22" s="8" t="s">
        <v>127</v>
      </c>
      <c r="P22" s="9" t="s">
        <v>30</v>
      </c>
    </row>
    <row r="23" spans="1:16" ht="47">
      <c r="A23" s="2" t="s">
        <v>16</v>
      </c>
      <c r="B23" s="2" t="s">
        <v>128</v>
      </c>
      <c r="C23" s="3" t="s">
        <v>18</v>
      </c>
      <c r="D23" s="4" t="s">
        <v>19</v>
      </c>
      <c r="E23" s="5" t="s">
        <v>20</v>
      </c>
      <c r="F23" s="5" t="s">
        <v>21</v>
      </c>
      <c r="G23" s="6" t="s">
        <v>22</v>
      </c>
      <c r="H23" s="2" t="s">
        <v>129</v>
      </c>
      <c r="I23" s="2" t="s">
        <v>130</v>
      </c>
      <c r="J23" s="5" t="s">
        <v>25</v>
      </c>
      <c r="K23" s="5" t="s">
        <v>26</v>
      </c>
      <c r="L23" s="7">
        <v>700000</v>
      </c>
      <c r="M23" s="7" t="s">
        <v>27</v>
      </c>
      <c r="N23" s="2" t="s">
        <v>28</v>
      </c>
      <c r="O23" s="8" t="s">
        <v>131</v>
      </c>
      <c r="P23" s="9" t="s">
        <v>30</v>
      </c>
    </row>
    <row r="24" spans="1:16" ht="47">
      <c r="A24" s="2" t="s">
        <v>16</v>
      </c>
      <c r="B24" s="2" t="s">
        <v>132</v>
      </c>
      <c r="C24" s="3" t="s">
        <v>18</v>
      </c>
      <c r="D24" s="4" t="s">
        <v>19</v>
      </c>
      <c r="E24" s="5" t="s">
        <v>20</v>
      </c>
      <c r="F24" s="5" t="s">
        <v>21</v>
      </c>
      <c r="G24" s="6" t="s">
        <v>22</v>
      </c>
      <c r="H24" s="2" t="s">
        <v>133</v>
      </c>
      <c r="I24" s="2" t="s">
        <v>134</v>
      </c>
      <c r="J24" s="5" t="s">
        <v>25</v>
      </c>
      <c r="K24" s="5" t="s">
        <v>26</v>
      </c>
      <c r="L24" s="7">
        <v>700000</v>
      </c>
      <c r="M24" s="7" t="s">
        <v>27</v>
      </c>
      <c r="N24" s="2" t="s">
        <v>28</v>
      </c>
      <c r="O24" s="8" t="s">
        <v>135</v>
      </c>
      <c r="P24" s="9" t="s">
        <v>30</v>
      </c>
    </row>
    <row r="25" spans="1:16" ht="47">
      <c r="A25" s="2" t="s">
        <v>16</v>
      </c>
      <c r="B25" s="2" t="s">
        <v>136</v>
      </c>
      <c r="C25" s="3" t="s">
        <v>18</v>
      </c>
      <c r="D25" s="4" t="s">
        <v>19</v>
      </c>
      <c r="E25" s="5" t="s">
        <v>20</v>
      </c>
      <c r="F25" s="5" t="s">
        <v>21</v>
      </c>
      <c r="G25" s="6" t="s">
        <v>22</v>
      </c>
      <c r="H25" s="2" t="s">
        <v>137</v>
      </c>
      <c r="I25" s="2" t="s">
        <v>138</v>
      </c>
      <c r="J25" s="5" t="s">
        <v>25</v>
      </c>
      <c r="K25" s="5" t="s">
        <v>26</v>
      </c>
      <c r="L25" s="7">
        <v>700000</v>
      </c>
      <c r="M25" s="7" t="s">
        <v>27</v>
      </c>
      <c r="N25" s="2" t="s">
        <v>28</v>
      </c>
      <c r="O25" s="8" t="s">
        <v>139</v>
      </c>
      <c r="P25" s="9" t="s">
        <v>30</v>
      </c>
    </row>
    <row r="26" spans="1:16" ht="47">
      <c r="A26" s="2" t="s">
        <v>16</v>
      </c>
      <c r="B26" s="2" t="s">
        <v>140</v>
      </c>
      <c r="C26" s="3" t="s">
        <v>141</v>
      </c>
      <c r="D26" s="4" t="s">
        <v>19</v>
      </c>
      <c r="E26" s="5" t="s">
        <v>20</v>
      </c>
      <c r="F26" s="5" t="s">
        <v>21</v>
      </c>
      <c r="G26" s="6" t="s">
        <v>22</v>
      </c>
      <c r="H26" s="2" t="s">
        <v>142</v>
      </c>
      <c r="I26" s="2" t="s">
        <v>143</v>
      </c>
      <c r="J26" s="5" t="s">
        <v>25</v>
      </c>
      <c r="K26" s="5" t="s">
        <v>26</v>
      </c>
      <c r="L26" s="7">
        <v>700000</v>
      </c>
      <c r="M26" s="7" t="s">
        <v>27</v>
      </c>
      <c r="N26" s="2" t="s">
        <v>28</v>
      </c>
      <c r="O26" s="8" t="s">
        <v>144</v>
      </c>
      <c r="P26" s="9" t="s">
        <v>30</v>
      </c>
    </row>
    <row r="27" spans="1:16" ht="63">
      <c r="A27" s="5" t="s">
        <v>145</v>
      </c>
      <c r="B27" s="2" t="s">
        <v>146</v>
      </c>
      <c r="C27" s="12" t="s">
        <v>147</v>
      </c>
      <c r="D27" s="6" t="s">
        <v>148</v>
      </c>
      <c r="E27" s="8" t="s">
        <v>149</v>
      </c>
      <c r="F27" s="8" t="s">
        <v>150</v>
      </c>
      <c r="G27" s="6" t="s">
        <v>151</v>
      </c>
      <c r="H27" s="2" t="s">
        <v>152</v>
      </c>
      <c r="I27" s="2" t="s">
        <v>153</v>
      </c>
      <c r="J27" s="5" t="s">
        <v>154</v>
      </c>
      <c r="K27" s="5" t="s">
        <v>26</v>
      </c>
      <c r="L27" s="13">
        <v>200000</v>
      </c>
      <c r="M27" s="13" t="s">
        <v>27</v>
      </c>
      <c r="N27" s="8" t="s">
        <v>28</v>
      </c>
      <c r="O27" s="8" t="s">
        <v>155</v>
      </c>
      <c r="P27" s="9" t="s">
        <v>156</v>
      </c>
    </row>
    <row r="28" spans="1:16" ht="63">
      <c r="A28" s="5" t="s">
        <v>145</v>
      </c>
      <c r="B28" s="2" t="s">
        <v>157</v>
      </c>
      <c r="C28" s="12" t="s">
        <v>158</v>
      </c>
      <c r="D28" s="6" t="s">
        <v>148</v>
      </c>
      <c r="E28" s="8" t="s">
        <v>149</v>
      </c>
      <c r="F28" s="8" t="s">
        <v>150</v>
      </c>
      <c r="G28" s="10" t="s">
        <v>151</v>
      </c>
      <c r="H28" s="2" t="s">
        <v>159</v>
      </c>
      <c r="I28" s="2" t="s">
        <v>160</v>
      </c>
      <c r="J28" s="5" t="s">
        <v>154</v>
      </c>
      <c r="K28" s="5" t="s">
        <v>26</v>
      </c>
      <c r="L28" s="13">
        <v>200000</v>
      </c>
      <c r="M28" s="13" t="s">
        <v>27</v>
      </c>
      <c r="N28" s="8" t="s">
        <v>28</v>
      </c>
      <c r="O28" s="8" t="s">
        <v>161</v>
      </c>
      <c r="P28" s="9" t="s">
        <v>156</v>
      </c>
    </row>
    <row r="29" spans="1:16" ht="63">
      <c r="A29" s="5" t="s">
        <v>145</v>
      </c>
      <c r="B29" s="2" t="s">
        <v>84</v>
      </c>
      <c r="C29" s="12" t="s">
        <v>158</v>
      </c>
      <c r="D29" s="6" t="s">
        <v>148</v>
      </c>
      <c r="E29" s="8" t="s">
        <v>149</v>
      </c>
      <c r="F29" s="8" t="s">
        <v>150</v>
      </c>
      <c r="G29" s="6" t="s">
        <v>151</v>
      </c>
      <c r="H29" s="2" t="s">
        <v>86</v>
      </c>
      <c r="I29" s="2" t="s">
        <v>87</v>
      </c>
      <c r="J29" s="5" t="s">
        <v>154</v>
      </c>
      <c r="K29" s="5" t="s">
        <v>26</v>
      </c>
      <c r="L29" s="13">
        <v>200000</v>
      </c>
      <c r="M29" s="13" t="s">
        <v>27</v>
      </c>
      <c r="N29" s="8" t="s">
        <v>28</v>
      </c>
      <c r="O29" s="8" t="s">
        <v>88</v>
      </c>
      <c r="P29" s="9" t="s">
        <v>156</v>
      </c>
    </row>
    <row r="30" spans="1:16" ht="63">
      <c r="A30" s="5" t="s">
        <v>145</v>
      </c>
      <c r="B30" s="2" t="s">
        <v>162</v>
      </c>
      <c r="C30" s="12" t="s">
        <v>163</v>
      </c>
      <c r="D30" s="6" t="s">
        <v>148</v>
      </c>
      <c r="E30" s="8" t="s">
        <v>149</v>
      </c>
      <c r="F30" s="8" t="s">
        <v>150</v>
      </c>
      <c r="G30" s="6" t="s">
        <v>151</v>
      </c>
      <c r="H30" s="2" t="s">
        <v>164</v>
      </c>
      <c r="I30" s="2" t="s">
        <v>165</v>
      </c>
      <c r="J30" s="5" t="s">
        <v>154</v>
      </c>
      <c r="K30" s="5" t="s">
        <v>26</v>
      </c>
      <c r="L30" s="13">
        <v>200000</v>
      </c>
      <c r="M30" s="13" t="s">
        <v>27</v>
      </c>
      <c r="N30" s="2" t="s">
        <v>28</v>
      </c>
      <c r="O30" s="8" t="s">
        <v>166</v>
      </c>
      <c r="P30" s="9" t="s">
        <v>156</v>
      </c>
    </row>
    <row r="31" spans="1:16" ht="63">
      <c r="A31" s="5" t="s">
        <v>145</v>
      </c>
      <c r="B31" s="2" t="s">
        <v>167</v>
      </c>
      <c r="C31" s="12" t="s">
        <v>158</v>
      </c>
      <c r="D31" s="6" t="s">
        <v>148</v>
      </c>
      <c r="E31" s="8" t="s">
        <v>149</v>
      </c>
      <c r="F31" s="8" t="s">
        <v>150</v>
      </c>
      <c r="G31" s="6" t="s">
        <v>151</v>
      </c>
      <c r="H31" s="2" t="s">
        <v>168</v>
      </c>
      <c r="I31" s="2" t="s">
        <v>169</v>
      </c>
      <c r="J31" s="5" t="s">
        <v>154</v>
      </c>
      <c r="K31" s="5" t="s">
        <v>26</v>
      </c>
      <c r="L31" s="13">
        <v>200000</v>
      </c>
      <c r="M31" s="13" t="s">
        <v>27</v>
      </c>
      <c r="N31" s="8" t="s">
        <v>28</v>
      </c>
      <c r="O31" s="8" t="s">
        <v>170</v>
      </c>
      <c r="P31" s="9" t="s">
        <v>156</v>
      </c>
    </row>
    <row r="32" spans="1:16" ht="63">
      <c r="A32" s="5" t="s">
        <v>145</v>
      </c>
      <c r="B32" s="2" t="s">
        <v>106</v>
      </c>
      <c r="C32" s="12" t="s">
        <v>171</v>
      </c>
      <c r="D32" s="6" t="s">
        <v>148</v>
      </c>
      <c r="E32" s="8" t="s">
        <v>149</v>
      </c>
      <c r="F32" s="8" t="s">
        <v>150</v>
      </c>
      <c r="G32" s="6" t="s">
        <v>151</v>
      </c>
      <c r="H32" s="2" t="s">
        <v>107</v>
      </c>
      <c r="I32" s="2" t="s">
        <v>108</v>
      </c>
      <c r="J32" s="5" t="s">
        <v>154</v>
      </c>
      <c r="K32" s="5" t="s">
        <v>26</v>
      </c>
      <c r="L32" s="13">
        <v>200000</v>
      </c>
      <c r="M32" s="13" t="s">
        <v>27</v>
      </c>
      <c r="N32" s="8" t="s">
        <v>28</v>
      </c>
      <c r="O32" s="8" t="s">
        <v>63</v>
      </c>
      <c r="P32" s="9" t="s">
        <v>156</v>
      </c>
    </row>
    <row r="33" spans="1:16" ht="63">
      <c r="A33" s="5" t="s">
        <v>145</v>
      </c>
      <c r="B33" s="2" t="s">
        <v>172</v>
      </c>
      <c r="C33" s="12" t="s">
        <v>158</v>
      </c>
      <c r="D33" s="6" t="s">
        <v>148</v>
      </c>
      <c r="E33" s="8" t="s">
        <v>149</v>
      </c>
      <c r="F33" s="8" t="s">
        <v>150</v>
      </c>
      <c r="G33" s="6" t="s">
        <v>151</v>
      </c>
      <c r="H33" s="2" t="s">
        <v>173</v>
      </c>
      <c r="I33" s="2" t="s">
        <v>174</v>
      </c>
      <c r="J33" s="5" t="s">
        <v>154</v>
      </c>
      <c r="K33" s="5" t="s">
        <v>26</v>
      </c>
      <c r="L33" s="13">
        <v>200000</v>
      </c>
      <c r="M33" s="13" t="s">
        <v>27</v>
      </c>
      <c r="N33" s="8" t="s">
        <v>28</v>
      </c>
      <c r="O33" s="8" t="s">
        <v>175</v>
      </c>
      <c r="P33" s="9" t="s">
        <v>156</v>
      </c>
    </row>
    <row r="34" spans="1:16" ht="63">
      <c r="A34" s="5" t="s">
        <v>145</v>
      </c>
      <c r="B34" s="2" t="s">
        <v>176</v>
      </c>
      <c r="C34" s="12" t="s">
        <v>147</v>
      </c>
      <c r="D34" s="6" t="s">
        <v>148</v>
      </c>
      <c r="E34" s="8" t="s">
        <v>149</v>
      </c>
      <c r="F34" s="8" t="s">
        <v>150</v>
      </c>
      <c r="G34" s="6" t="s">
        <v>151</v>
      </c>
      <c r="H34" s="2" t="s">
        <v>177</v>
      </c>
      <c r="I34" s="2" t="s">
        <v>178</v>
      </c>
      <c r="J34" s="5" t="s">
        <v>154</v>
      </c>
      <c r="K34" s="5" t="s">
        <v>26</v>
      </c>
      <c r="L34" s="13">
        <v>200000</v>
      </c>
      <c r="M34" s="13" t="s">
        <v>27</v>
      </c>
      <c r="N34" s="8" t="s">
        <v>28</v>
      </c>
      <c r="O34" s="8" t="s">
        <v>179</v>
      </c>
      <c r="P34" s="9" t="s">
        <v>156</v>
      </c>
    </row>
    <row r="35" spans="1:16" ht="63">
      <c r="A35" s="5" t="s">
        <v>145</v>
      </c>
      <c r="B35" s="2" t="s">
        <v>180</v>
      </c>
      <c r="C35" s="12" t="s">
        <v>147</v>
      </c>
      <c r="D35" s="6" t="s">
        <v>148</v>
      </c>
      <c r="E35" s="8" t="s">
        <v>149</v>
      </c>
      <c r="F35" s="8" t="s">
        <v>150</v>
      </c>
      <c r="G35" s="6" t="s">
        <v>151</v>
      </c>
      <c r="H35" s="2" t="s">
        <v>181</v>
      </c>
      <c r="I35" s="2" t="s">
        <v>182</v>
      </c>
      <c r="J35" s="5" t="s">
        <v>154</v>
      </c>
      <c r="K35" s="5" t="s">
        <v>26</v>
      </c>
      <c r="L35" s="13">
        <v>200000</v>
      </c>
      <c r="M35" s="13" t="s">
        <v>27</v>
      </c>
      <c r="N35" s="8" t="s">
        <v>28</v>
      </c>
      <c r="O35" s="8" t="s">
        <v>183</v>
      </c>
      <c r="P35" s="9" t="s">
        <v>156</v>
      </c>
    </row>
    <row r="36" spans="1:16" ht="54">
      <c r="A36" s="5" t="s">
        <v>184</v>
      </c>
      <c r="B36" s="2" t="s">
        <v>185</v>
      </c>
      <c r="C36" s="12" t="s">
        <v>186</v>
      </c>
      <c r="D36" s="5" t="s">
        <v>187</v>
      </c>
      <c r="E36" s="5" t="s">
        <v>188</v>
      </c>
      <c r="F36" s="5" t="s">
        <v>189</v>
      </c>
      <c r="G36" s="14" t="s">
        <v>190</v>
      </c>
      <c r="H36" s="15" t="s">
        <v>191</v>
      </c>
      <c r="I36" s="15" t="s">
        <v>192</v>
      </c>
      <c r="J36" s="5" t="s">
        <v>193</v>
      </c>
      <c r="K36" s="5" t="s">
        <v>26</v>
      </c>
      <c r="L36" s="7">
        <v>800000</v>
      </c>
      <c r="M36" s="13" t="s">
        <v>27</v>
      </c>
      <c r="N36" s="5" t="s">
        <v>194</v>
      </c>
      <c r="O36" s="2" t="s">
        <v>195</v>
      </c>
      <c r="P36" s="9" t="s">
        <v>196</v>
      </c>
    </row>
  </sheetData>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
  <sheetViews>
    <sheetView workbookViewId="0">
      <selection activeCell="A2" sqref="A2"/>
    </sheetView>
  </sheetViews>
  <sheetFormatPr baseColWidth="10" defaultRowHeight="14.5"/>
  <cols>
    <col min="1" max="1" width="19.81640625" customWidth="1"/>
    <col min="2" max="2" width="24.26953125" customWidth="1"/>
    <col min="3" max="3" width="29.26953125" customWidth="1"/>
    <col min="4" max="4" width="22.81640625" customWidth="1"/>
    <col min="5" max="5" width="22.26953125" customWidth="1"/>
    <col min="6" max="6" width="22" customWidth="1"/>
    <col min="7" max="7" width="27.81640625" customWidth="1"/>
    <col min="9" max="9" width="12.1796875" bestFit="1" customWidth="1"/>
    <col min="10" max="10" width="21.7265625" customWidth="1"/>
    <col min="11" max="11" width="13.7265625" bestFit="1" customWidth="1"/>
    <col min="13" max="13" width="19.26953125" bestFit="1" customWidth="1"/>
    <col min="15" max="15" width="20.26953125" customWidth="1"/>
    <col min="16" max="16" width="24.453125" customWidth="1"/>
  </cols>
  <sheetData>
    <row r="1" spans="1:16" ht="46.5">
      <c r="A1" s="1" t="s">
        <v>15</v>
      </c>
      <c r="B1" s="1" t="s">
        <v>0</v>
      </c>
      <c r="C1" s="1" t="s">
        <v>1</v>
      </c>
      <c r="D1" s="1" t="s">
        <v>2</v>
      </c>
      <c r="E1" s="1" t="s">
        <v>3</v>
      </c>
      <c r="F1" s="1" t="s">
        <v>4</v>
      </c>
      <c r="G1" s="1" t="s">
        <v>5</v>
      </c>
      <c r="H1" s="1" t="s">
        <v>6</v>
      </c>
      <c r="I1" s="1" t="s">
        <v>7</v>
      </c>
      <c r="J1" s="1" t="s">
        <v>8</v>
      </c>
      <c r="K1" s="1" t="s">
        <v>9</v>
      </c>
      <c r="L1" s="1" t="s">
        <v>10</v>
      </c>
      <c r="M1" s="1" t="s">
        <v>11</v>
      </c>
      <c r="N1" s="1" t="s">
        <v>12</v>
      </c>
      <c r="O1" s="1" t="s">
        <v>13</v>
      </c>
      <c r="P1" s="1" t="s">
        <v>14</v>
      </c>
    </row>
    <row r="2" spans="1:16" ht="36">
      <c r="A2" s="5" t="s">
        <v>197</v>
      </c>
      <c r="B2" s="16" t="s">
        <v>198</v>
      </c>
      <c r="C2" s="17" t="s">
        <v>199</v>
      </c>
      <c r="D2" s="5" t="s">
        <v>200</v>
      </c>
      <c r="E2" s="5" t="s">
        <v>201</v>
      </c>
      <c r="F2" s="5" t="s">
        <v>202</v>
      </c>
      <c r="G2" s="5" t="s">
        <v>203</v>
      </c>
      <c r="H2" s="5">
        <v>15.746853</v>
      </c>
      <c r="I2" s="5">
        <v>-96.545475999999994</v>
      </c>
      <c r="J2" s="8" t="s">
        <v>204</v>
      </c>
      <c r="K2" s="5">
        <v>2025</v>
      </c>
      <c r="L2" s="7">
        <v>50000</v>
      </c>
      <c r="M2" s="5" t="s">
        <v>205</v>
      </c>
      <c r="N2" s="5" t="s">
        <v>206</v>
      </c>
      <c r="O2" s="5" t="s">
        <v>207</v>
      </c>
      <c r="P2" s="9" t="s">
        <v>208</v>
      </c>
    </row>
    <row r="3" spans="1:16" ht="36">
      <c r="A3" s="5" t="s">
        <v>209</v>
      </c>
      <c r="B3" s="16" t="s">
        <v>198</v>
      </c>
      <c r="C3" s="17" t="s">
        <v>210</v>
      </c>
      <c r="D3" s="5" t="s">
        <v>211</v>
      </c>
      <c r="E3" s="5" t="s">
        <v>212</v>
      </c>
      <c r="F3" s="5" t="s">
        <v>213</v>
      </c>
      <c r="G3" s="5" t="s">
        <v>214</v>
      </c>
      <c r="H3" s="5">
        <v>15.746853</v>
      </c>
      <c r="I3" s="5">
        <v>-96.545475999999994</v>
      </c>
      <c r="J3" s="8" t="s">
        <v>215</v>
      </c>
      <c r="K3" s="5" t="s">
        <v>26</v>
      </c>
      <c r="L3" s="7">
        <v>120000</v>
      </c>
      <c r="M3" s="5" t="s">
        <v>216</v>
      </c>
      <c r="N3" s="5" t="s">
        <v>217</v>
      </c>
      <c r="O3" s="5" t="s">
        <v>218</v>
      </c>
      <c r="P3" s="9" t="s">
        <v>219</v>
      </c>
    </row>
  </sheetData>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3"/>
  <sheetViews>
    <sheetView workbookViewId="0">
      <selection activeCell="A2" sqref="A2"/>
    </sheetView>
  </sheetViews>
  <sheetFormatPr baseColWidth="10" defaultRowHeight="14.5"/>
  <cols>
    <col min="1" max="1" width="19.81640625" customWidth="1"/>
    <col min="2" max="2" width="24.26953125" customWidth="1"/>
    <col min="3" max="3" width="29.26953125" customWidth="1"/>
    <col min="4" max="4" width="22.81640625" customWidth="1"/>
    <col min="5" max="5" width="22.26953125" customWidth="1"/>
    <col min="6" max="6" width="22" customWidth="1"/>
    <col min="7" max="7" width="27.81640625" customWidth="1"/>
    <col min="9" max="9" width="12.1796875" bestFit="1" customWidth="1"/>
    <col min="10" max="10" width="21.7265625" customWidth="1"/>
    <col min="11" max="11" width="13.7265625" bestFit="1" customWidth="1"/>
    <col min="13" max="13" width="19.26953125" bestFit="1" customWidth="1"/>
    <col min="15" max="15" width="20.26953125" customWidth="1"/>
    <col min="16" max="16" width="24.453125" customWidth="1"/>
  </cols>
  <sheetData>
    <row r="1" spans="1:16" ht="46.5">
      <c r="A1" s="1" t="s">
        <v>15</v>
      </c>
      <c r="B1" s="1" t="s">
        <v>0</v>
      </c>
      <c r="C1" s="1" t="s">
        <v>1</v>
      </c>
      <c r="D1" s="1" t="s">
        <v>2</v>
      </c>
      <c r="E1" s="1" t="s">
        <v>3</v>
      </c>
      <c r="F1" s="1" t="s">
        <v>4</v>
      </c>
      <c r="G1" s="1" t="s">
        <v>5</v>
      </c>
      <c r="H1" s="1" t="s">
        <v>6</v>
      </c>
      <c r="I1" s="1" t="s">
        <v>7</v>
      </c>
      <c r="J1" s="1" t="s">
        <v>8</v>
      </c>
      <c r="K1" s="1" t="s">
        <v>9</v>
      </c>
      <c r="L1" s="1" t="s">
        <v>10</v>
      </c>
      <c r="M1" s="1" t="s">
        <v>11</v>
      </c>
      <c r="N1" s="1" t="s">
        <v>12</v>
      </c>
      <c r="O1" s="1" t="s">
        <v>13</v>
      </c>
      <c r="P1" s="1" t="s">
        <v>14</v>
      </c>
    </row>
    <row r="2" spans="1:16" ht="36">
      <c r="A2" s="5" t="s">
        <v>220</v>
      </c>
      <c r="B2" s="16" t="s">
        <v>198</v>
      </c>
      <c r="C2" s="17" t="s">
        <v>221</v>
      </c>
      <c r="D2" s="5" t="s">
        <v>222</v>
      </c>
      <c r="E2" s="5" t="s">
        <v>223</v>
      </c>
      <c r="F2" s="5" t="s">
        <v>224</v>
      </c>
      <c r="G2" s="5" t="s">
        <v>225</v>
      </c>
      <c r="H2" s="5">
        <v>15.746853</v>
      </c>
      <c r="I2" s="5">
        <v>-96.545475999999994</v>
      </c>
      <c r="J2" s="8" t="s">
        <v>226</v>
      </c>
      <c r="K2" s="5" t="s">
        <v>26</v>
      </c>
      <c r="L2" s="7">
        <v>400000</v>
      </c>
      <c r="M2" s="5" t="s">
        <v>216</v>
      </c>
      <c r="N2" s="5" t="s">
        <v>227</v>
      </c>
      <c r="O2" s="5" t="s">
        <v>228</v>
      </c>
      <c r="P2" s="9" t="s">
        <v>229</v>
      </c>
    </row>
    <row r="3" spans="1:16" ht="36">
      <c r="A3" s="5" t="s">
        <v>230</v>
      </c>
      <c r="B3" s="16" t="s">
        <v>198</v>
      </c>
      <c r="C3" s="17" t="s">
        <v>231</v>
      </c>
      <c r="D3" s="5" t="s">
        <v>232</v>
      </c>
      <c r="E3" s="5" t="s">
        <v>233</v>
      </c>
      <c r="F3" s="5" t="s">
        <v>234</v>
      </c>
      <c r="G3" s="5" t="s">
        <v>235</v>
      </c>
      <c r="H3" s="15">
        <v>15.745435000000001</v>
      </c>
      <c r="I3" s="15">
        <v>-96.545548999999994</v>
      </c>
      <c r="J3" s="8" t="s">
        <v>236</v>
      </c>
      <c r="K3" s="5">
        <v>2025</v>
      </c>
      <c r="L3" s="7">
        <v>850000</v>
      </c>
      <c r="M3" s="5" t="s">
        <v>216</v>
      </c>
      <c r="N3" s="5" t="s">
        <v>237</v>
      </c>
      <c r="O3" s="5" t="s">
        <v>207</v>
      </c>
      <c r="P3" s="9" t="s">
        <v>238</v>
      </c>
    </row>
  </sheetData>
  <pageMargins left="0.7" right="0.7" top="0.75" bottom="0.75" header="0.3" footer="0.3"/>
  <pageSetup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
  <sheetViews>
    <sheetView workbookViewId="0">
      <selection activeCell="A2" sqref="A2"/>
    </sheetView>
  </sheetViews>
  <sheetFormatPr baseColWidth="10" defaultRowHeight="14.5"/>
  <cols>
    <col min="1" max="1" width="19.81640625" customWidth="1"/>
    <col min="2" max="2" width="24.26953125" customWidth="1"/>
    <col min="3" max="3" width="29.26953125" customWidth="1"/>
    <col min="4" max="4" width="22.81640625" customWidth="1"/>
    <col min="5" max="5" width="22.26953125" customWidth="1"/>
    <col min="6" max="6" width="22" customWidth="1"/>
    <col min="7" max="7" width="27.81640625" customWidth="1"/>
    <col min="9" max="9" width="12.1796875" bestFit="1" customWidth="1"/>
    <col min="10" max="10" width="21.7265625" customWidth="1"/>
    <col min="11" max="11" width="13.7265625" bestFit="1" customWidth="1"/>
    <col min="13" max="13" width="19.26953125" bestFit="1" customWidth="1"/>
    <col min="15" max="15" width="20.26953125" customWidth="1"/>
    <col min="16" max="16" width="24.453125" customWidth="1"/>
  </cols>
  <sheetData>
    <row r="1" spans="1:16" ht="46.5">
      <c r="A1" s="1" t="s">
        <v>15</v>
      </c>
      <c r="B1" s="1" t="s">
        <v>0</v>
      </c>
      <c r="C1" s="1" t="s">
        <v>1</v>
      </c>
      <c r="D1" s="1" t="s">
        <v>2</v>
      </c>
      <c r="E1" s="1" t="s">
        <v>3</v>
      </c>
      <c r="F1" s="1" t="s">
        <v>4</v>
      </c>
      <c r="G1" s="1" t="s">
        <v>5</v>
      </c>
      <c r="H1" s="1" t="s">
        <v>6</v>
      </c>
      <c r="I1" s="1" t="s">
        <v>7</v>
      </c>
      <c r="J1" s="1" t="s">
        <v>8</v>
      </c>
      <c r="K1" s="1" t="s">
        <v>9</v>
      </c>
      <c r="L1" s="1" t="s">
        <v>10</v>
      </c>
      <c r="M1" s="1" t="s">
        <v>11</v>
      </c>
      <c r="N1" s="1" t="s">
        <v>12</v>
      </c>
      <c r="O1" s="1" t="s">
        <v>13</v>
      </c>
      <c r="P1" s="1" t="s">
        <v>14</v>
      </c>
    </row>
    <row r="2" spans="1:16" ht="45">
      <c r="A2" s="5" t="s">
        <v>239</v>
      </c>
      <c r="B2" s="18" t="s">
        <v>198</v>
      </c>
      <c r="C2" s="17" t="s">
        <v>240</v>
      </c>
      <c r="D2" s="5" t="s">
        <v>241</v>
      </c>
      <c r="E2" s="5" t="s">
        <v>242</v>
      </c>
      <c r="F2" s="5" t="s">
        <v>243</v>
      </c>
      <c r="G2" s="6" t="s">
        <v>244</v>
      </c>
      <c r="H2" s="15">
        <v>15.745435000000001</v>
      </c>
      <c r="I2" s="15">
        <v>-96.545548999999994</v>
      </c>
      <c r="J2" s="2" t="s">
        <v>245</v>
      </c>
      <c r="K2" s="2" t="s">
        <v>26</v>
      </c>
      <c r="L2" s="7">
        <v>500000</v>
      </c>
      <c r="M2" s="7" t="s">
        <v>216</v>
      </c>
      <c r="N2" s="2" t="s">
        <v>246</v>
      </c>
      <c r="O2" s="2" t="s">
        <v>247</v>
      </c>
      <c r="P2" s="9" t="s">
        <v>248</v>
      </c>
    </row>
  </sheetData>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204"/>
  <sheetViews>
    <sheetView workbookViewId="0">
      <selection activeCell="A2" sqref="A2"/>
    </sheetView>
  </sheetViews>
  <sheetFormatPr baseColWidth="10" defaultRowHeight="14.5"/>
  <cols>
    <col min="1" max="1" width="19.81640625" customWidth="1"/>
    <col min="2" max="2" width="24.26953125" customWidth="1"/>
    <col min="3" max="3" width="29.26953125" customWidth="1"/>
    <col min="4" max="4" width="22.81640625" customWidth="1"/>
    <col min="5" max="5" width="22.26953125" customWidth="1"/>
    <col min="6" max="6" width="22" customWidth="1"/>
    <col min="7" max="7" width="27.81640625" customWidth="1"/>
    <col min="9" max="9" width="12.1796875" bestFit="1" customWidth="1"/>
    <col min="10" max="10" width="21.7265625" customWidth="1"/>
    <col min="11" max="11" width="13.7265625" bestFit="1" customWidth="1"/>
    <col min="13" max="13" width="19.26953125" bestFit="1" customWidth="1"/>
    <col min="15" max="15" width="20.26953125" customWidth="1"/>
    <col min="16" max="16" width="24.453125" customWidth="1"/>
  </cols>
  <sheetData>
    <row r="1" spans="1:16" ht="46.5">
      <c r="A1" s="1" t="s">
        <v>15</v>
      </c>
      <c r="B1" s="1" t="s">
        <v>0</v>
      </c>
      <c r="C1" s="1" t="s">
        <v>1</v>
      </c>
      <c r="D1" s="1" t="s">
        <v>2</v>
      </c>
      <c r="E1" s="1" t="s">
        <v>3</v>
      </c>
      <c r="F1" s="1" t="s">
        <v>4</v>
      </c>
      <c r="G1" s="1" t="s">
        <v>5</v>
      </c>
      <c r="H1" s="1" t="s">
        <v>6</v>
      </c>
      <c r="I1" s="1" t="s">
        <v>7</v>
      </c>
      <c r="J1" s="1" t="s">
        <v>8</v>
      </c>
      <c r="K1" s="1" t="s">
        <v>9</v>
      </c>
      <c r="L1" s="1" t="s">
        <v>10</v>
      </c>
      <c r="M1" s="1" t="s">
        <v>11</v>
      </c>
      <c r="N1" s="1" t="s">
        <v>12</v>
      </c>
      <c r="O1" s="1" t="s">
        <v>13</v>
      </c>
      <c r="P1" s="1" t="s">
        <v>14</v>
      </c>
    </row>
    <row r="2" spans="1:16" ht="72">
      <c r="A2" s="5" t="s">
        <v>249</v>
      </c>
      <c r="B2" s="2" t="s">
        <v>17</v>
      </c>
      <c r="C2" s="12" t="s">
        <v>250</v>
      </c>
      <c r="D2" s="2" t="s">
        <v>251</v>
      </c>
      <c r="E2" s="2" t="s">
        <v>252</v>
      </c>
      <c r="F2" s="2" t="s">
        <v>253</v>
      </c>
      <c r="G2" s="6" t="s">
        <v>254</v>
      </c>
      <c r="H2" s="2" t="s">
        <v>23</v>
      </c>
      <c r="I2" s="2" t="s">
        <v>24</v>
      </c>
      <c r="J2" s="8" t="s">
        <v>255</v>
      </c>
      <c r="K2" s="5" t="s">
        <v>26</v>
      </c>
      <c r="L2" s="7">
        <v>2400000</v>
      </c>
      <c r="M2" s="5" t="s">
        <v>27</v>
      </c>
      <c r="N2" s="8" t="s">
        <v>194</v>
      </c>
      <c r="O2" s="8" t="s">
        <v>29</v>
      </c>
      <c r="P2" s="19" t="s">
        <v>256</v>
      </c>
    </row>
    <row r="3" spans="1:16" ht="45">
      <c r="A3" s="5" t="s">
        <v>249</v>
      </c>
      <c r="B3" s="2" t="s">
        <v>257</v>
      </c>
      <c r="C3" s="12" t="s">
        <v>258</v>
      </c>
      <c r="D3" s="2" t="s">
        <v>251</v>
      </c>
      <c r="E3" s="2" t="s">
        <v>252</v>
      </c>
      <c r="F3" s="2" t="s">
        <v>259</v>
      </c>
      <c r="G3" s="6" t="s">
        <v>260</v>
      </c>
      <c r="H3" s="2" t="s">
        <v>261</v>
      </c>
      <c r="I3" s="2" t="s">
        <v>262</v>
      </c>
      <c r="J3" s="8" t="s">
        <v>263</v>
      </c>
      <c r="K3" s="5" t="s">
        <v>26</v>
      </c>
      <c r="L3" s="7">
        <f>500*4000</f>
        <v>2000000</v>
      </c>
      <c r="M3" s="5" t="s">
        <v>27</v>
      </c>
      <c r="N3" s="8" t="s">
        <v>264</v>
      </c>
      <c r="O3" s="8" t="s">
        <v>265</v>
      </c>
      <c r="P3" s="9" t="s">
        <v>266</v>
      </c>
    </row>
    <row r="4" spans="1:16" ht="54">
      <c r="A4" s="5" t="s">
        <v>249</v>
      </c>
      <c r="B4" s="2" t="s">
        <v>257</v>
      </c>
      <c r="C4" s="12" t="s">
        <v>267</v>
      </c>
      <c r="D4" s="2" t="s">
        <v>251</v>
      </c>
      <c r="E4" s="2" t="s">
        <v>252</v>
      </c>
      <c r="F4" s="2" t="s">
        <v>268</v>
      </c>
      <c r="G4" s="6" t="s">
        <v>269</v>
      </c>
      <c r="H4" s="2" t="s">
        <v>261</v>
      </c>
      <c r="I4" s="2" t="s">
        <v>262</v>
      </c>
      <c r="J4" s="8" t="s">
        <v>255</v>
      </c>
      <c r="K4" s="5" t="s">
        <v>26</v>
      </c>
      <c r="L4" s="7">
        <f>1200*1000</f>
        <v>1200000</v>
      </c>
      <c r="M4" s="5" t="s">
        <v>27</v>
      </c>
      <c r="N4" s="8" t="s">
        <v>270</v>
      </c>
      <c r="O4" s="8" t="s">
        <v>265</v>
      </c>
      <c r="P4" s="9" t="s">
        <v>271</v>
      </c>
    </row>
    <row r="5" spans="1:16" ht="54">
      <c r="A5" s="5" t="s">
        <v>249</v>
      </c>
      <c r="B5" s="2" t="s">
        <v>31</v>
      </c>
      <c r="C5" s="12" t="s">
        <v>272</v>
      </c>
      <c r="D5" s="2" t="s">
        <v>251</v>
      </c>
      <c r="E5" s="2" t="s">
        <v>252</v>
      </c>
      <c r="F5" s="2" t="s">
        <v>268</v>
      </c>
      <c r="G5" s="6" t="s">
        <v>269</v>
      </c>
      <c r="H5" s="2" t="s">
        <v>33</v>
      </c>
      <c r="I5" s="2" t="s">
        <v>34</v>
      </c>
      <c r="J5" s="8" t="s">
        <v>255</v>
      </c>
      <c r="K5" s="5" t="s">
        <v>26</v>
      </c>
      <c r="L5" s="7">
        <f t="shared" ref="L5:L7" si="0">1200*1000</f>
        <v>1200000</v>
      </c>
      <c r="M5" s="5" t="s">
        <v>27</v>
      </c>
      <c r="N5" s="8" t="s">
        <v>270</v>
      </c>
      <c r="O5" s="8" t="s">
        <v>35</v>
      </c>
      <c r="P5" s="9" t="s">
        <v>271</v>
      </c>
    </row>
    <row r="6" spans="1:16" ht="54">
      <c r="A6" s="5" t="s">
        <v>249</v>
      </c>
      <c r="B6" s="2" t="s">
        <v>36</v>
      </c>
      <c r="C6" s="12" t="s">
        <v>273</v>
      </c>
      <c r="D6" s="2" t="s">
        <v>251</v>
      </c>
      <c r="E6" s="2" t="s">
        <v>252</v>
      </c>
      <c r="F6" s="2" t="s">
        <v>268</v>
      </c>
      <c r="G6" s="10" t="s">
        <v>269</v>
      </c>
      <c r="H6" s="2" t="s">
        <v>38</v>
      </c>
      <c r="I6" s="2" t="s">
        <v>39</v>
      </c>
      <c r="J6" s="8" t="s">
        <v>255</v>
      </c>
      <c r="K6" s="5" t="s">
        <v>26</v>
      </c>
      <c r="L6" s="7">
        <f t="shared" si="0"/>
        <v>1200000</v>
      </c>
      <c r="M6" s="5" t="s">
        <v>27</v>
      </c>
      <c r="N6" s="8" t="s">
        <v>270</v>
      </c>
      <c r="O6" s="8" t="s">
        <v>40</v>
      </c>
      <c r="P6" s="9" t="s">
        <v>271</v>
      </c>
    </row>
    <row r="7" spans="1:16" ht="54">
      <c r="A7" s="5" t="s">
        <v>249</v>
      </c>
      <c r="B7" s="2" t="s">
        <v>41</v>
      </c>
      <c r="C7" s="12" t="s">
        <v>274</v>
      </c>
      <c r="D7" s="2" t="s">
        <v>251</v>
      </c>
      <c r="E7" s="2" t="s">
        <v>252</v>
      </c>
      <c r="F7" s="2" t="s">
        <v>268</v>
      </c>
      <c r="G7" s="6" t="s">
        <v>269</v>
      </c>
      <c r="H7" s="2" t="s">
        <v>43</v>
      </c>
      <c r="I7" s="2" t="s">
        <v>44</v>
      </c>
      <c r="J7" s="8" t="s">
        <v>255</v>
      </c>
      <c r="K7" s="5" t="s">
        <v>26</v>
      </c>
      <c r="L7" s="7">
        <f t="shared" si="0"/>
        <v>1200000</v>
      </c>
      <c r="M7" s="5" t="s">
        <v>27</v>
      </c>
      <c r="N7" s="8" t="s">
        <v>270</v>
      </c>
      <c r="O7" s="8" t="s">
        <v>45</v>
      </c>
      <c r="P7" s="9" t="s">
        <v>271</v>
      </c>
    </row>
    <row r="8" spans="1:16" ht="72">
      <c r="A8" s="5" t="s">
        <v>249</v>
      </c>
      <c r="B8" s="8" t="s">
        <v>275</v>
      </c>
      <c r="C8" s="12" t="s">
        <v>276</v>
      </c>
      <c r="D8" s="2" t="s">
        <v>251</v>
      </c>
      <c r="E8" s="2" t="s">
        <v>252</v>
      </c>
      <c r="F8" s="2" t="s">
        <v>253</v>
      </c>
      <c r="G8" s="10" t="s">
        <v>254</v>
      </c>
      <c r="H8" s="2" t="s">
        <v>277</v>
      </c>
      <c r="I8" s="2" t="s">
        <v>278</v>
      </c>
      <c r="J8" s="8" t="s">
        <v>255</v>
      </c>
      <c r="K8" s="5" t="s">
        <v>26</v>
      </c>
      <c r="L8" s="7">
        <v>2400000</v>
      </c>
      <c r="M8" s="5" t="s">
        <v>27</v>
      </c>
      <c r="N8" s="8" t="s">
        <v>194</v>
      </c>
      <c r="O8" s="8" t="s">
        <v>279</v>
      </c>
      <c r="P8" s="19" t="s">
        <v>256</v>
      </c>
    </row>
    <row r="9" spans="1:16" ht="72">
      <c r="A9" s="5" t="s">
        <v>249</v>
      </c>
      <c r="B9" s="2" t="s">
        <v>46</v>
      </c>
      <c r="C9" s="12" t="s">
        <v>280</v>
      </c>
      <c r="D9" s="2" t="s">
        <v>251</v>
      </c>
      <c r="E9" s="2" t="s">
        <v>252</v>
      </c>
      <c r="F9" s="2" t="s">
        <v>253</v>
      </c>
      <c r="G9" s="6" t="s">
        <v>254</v>
      </c>
      <c r="H9" s="2" t="s">
        <v>49</v>
      </c>
      <c r="I9" s="2" t="s">
        <v>50</v>
      </c>
      <c r="J9" s="8" t="s">
        <v>255</v>
      </c>
      <c r="K9" s="5" t="s">
        <v>26</v>
      </c>
      <c r="L9" s="7">
        <v>2400000</v>
      </c>
      <c r="M9" s="5" t="s">
        <v>27</v>
      </c>
      <c r="N9" s="8" t="s">
        <v>194</v>
      </c>
      <c r="O9" s="8" t="s">
        <v>51</v>
      </c>
      <c r="P9" s="19" t="s">
        <v>256</v>
      </c>
    </row>
    <row r="10" spans="1:16" ht="45">
      <c r="A10" s="5" t="s">
        <v>249</v>
      </c>
      <c r="B10" s="2" t="s">
        <v>281</v>
      </c>
      <c r="C10" s="12" t="s">
        <v>282</v>
      </c>
      <c r="D10" s="2" t="s">
        <v>251</v>
      </c>
      <c r="E10" s="2" t="s">
        <v>252</v>
      </c>
      <c r="F10" s="2" t="s">
        <v>259</v>
      </c>
      <c r="G10" s="10" t="s">
        <v>283</v>
      </c>
      <c r="H10" s="2" t="s">
        <v>284</v>
      </c>
      <c r="I10" s="2" t="s">
        <v>285</v>
      </c>
      <c r="J10" s="8" t="s">
        <v>263</v>
      </c>
      <c r="K10" s="5" t="s">
        <v>26</v>
      </c>
      <c r="L10" s="7">
        <f>500*4000</f>
        <v>2000000</v>
      </c>
      <c r="M10" s="5" t="s">
        <v>27</v>
      </c>
      <c r="N10" s="8" t="s">
        <v>264</v>
      </c>
      <c r="O10" s="8" t="s">
        <v>286</v>
      </c>
      <c r="P10" s="9" t="s">
        <v>266</v>
      </c>
    </row>
    <row r="11" spans="1:16" ht="72">
      <c r="A11" s="5" t="s">
        <v>249</v>
      </c>
      <c r="B11" s="2" t="s">
        <v>281</v>
      </c>
      <c r="C11" s="12" t="s">
        <v>287</v>
      </c>
      <c r="D11" s="2" t="s">
        <v>251</v>
      </c>
      <c r="E11" s="2" t="s">
        <v>252</v>
      </c>
      <c r="F11" s="2" t="s">
        <v>253</v>
      </c>
      <c r="G11" s="10" t="s">
        <v>254</v>
      </c>
      <c r="H11" s="2" t="s">
        <v>284</v>
      </c>
      <c r="I11" s="2" t="s">
        <v>285</v>
      </c>
      <c r="J11" s="8" t="s">
        <v>255</v>
      </c>
      <c r="K11" s="5" t="s">
        <v>26</v>
      </c>
      <c r="L11" s="7">
        <v>2400000</v>
      </c>
      <c r="M11" s="5" t="s">
        <v>27</v>
      </c>
      <c r="N11" s="8" t="s">
        <v>194</v>
      </c>
      <c r="O11" s="8" t="s">
        <v>286</v>
      </c>
      <c r="P11" s="19" t="s">
        <v>256</v>
      </c>
    </row>
    <row r="12" spans="1:16" ht="72">
      <c r="A12" s="5" t="s">
        <v>249</v>
      </c>
      <c r="B12" s="2" t="s">
        <v>288</v>
      </c>
      <c r="C12" s="12" t="s">
        <v>289</v>
      </c>
      <c r="D12" s="2" t="s">
        <v>251</v>
      </c>
      <c r="E12" s="2" t="s">
        <v>252</v>
      </c>
      <c r="F12" s="2" t="s">
        <v>253</v>
      </c>
      <c r="G12" s="6" t="s">
        <v>254</v>
      </c>
      <c r="H12" s="2" t="s">
        <v>290</v>
      </c>
      <c r="I12" s="2">
        <v>-96.776356000000007</v>
      </c>
      <c r="J12" s="8" t="s">
        <v>255</v>
      </c>
      <c r="K12" s="5" t="s">
        <v>26</v>
      </c>
      <c r="L12" s="7">
        <v>2400000</v>
      </c>
      <c r="M12" s="5" t="s">
        <v>27</v>
      </c>
      <c r="N12" s="8" t="s">
        <v>194</v>
      </c>
      <c r="O12" s="8" t="s">
        <v>291</v>
      </c>
      <c r="P12" s="19" t="s">
        <v>256</v>
      </c>
    </row>
    <row r="13" spans="1:16" ht="48">
      <c r="A13" s="5" t="s">
        <v>249</v>
      </c>
      <c r="B13" s="2" t="s">
        <v>292</v>
      </c>
      <c r="C13" s="12" t="s">
        <v>293</v>
      </c>
      <c r="D13" s="2" t="s">
        <v>251</v>
      </c>
      <c r="E13" s="2" t="s">
        <v>252</v>
      </c>
      <c r="F13" s="2" t="s">
        <v>259</v>
      </c>
      <c r="G13" s="6" t="s">
        <v>260</v>
      </c>
      <c r="H13" s="2" t="s">
        <v>294</v>
      </c>
      <c r="I13" s="2" t="s">
        <v>295</v>
      </c>
      <c r="J13" s="8" t="s">
        <v>263</v>
      </c>
      <c r="K13" s="5" t="s">
        <v>26</v>
      </c>
      <c r="L13" s="7">
        <f>500*4000</f>
        <v>2000000</v>
      </c>
      <c r="M13" s="5" t="s">
        <v>27</v>
      </c>
      <c r="N13" s="8" t="s">
        <v>264</v>
      </c>
      <c r="O13" s="8" t="s">
        <v>296</v>
      </c>
      <c r="P13" s="9" t="s">
        <v>266</v>
      </c>
    </row>
    <row r="14" spans="1:16" ht="72">
      <c r="A14" s="5" t="s">
        <v>249</v>
      </c>
      <c r="B14" s="2" t="s">
        <v>292</v>
      </c>
      <c r="C14" s="12" t="s">
        <v>297</v>
      </c>
      <c r="D14" s="2" t="s">
        <v>251</v>
      </c>
      <c r="E14" s="2" t="s">
        <v>252</v>
      </c>
      <c r="F14" s="2" t="s">
        <v>253</v>
      </c>
      <c r="G14" s="6" t="s">
        <v>254</v>
      </c>
      <c r="H14" s="2" t="s">
        <v>294</v>
      </c>
      <c r="I14" s="2" t="s">
        <v>295</v>
      </c>
      <c r="J14" s="8" t="s">
        <v>255</v>
      </c>
      <c r="K14" s="5" t="s">
        <v>26</v>
      </c>
      <c r="L14" s="7">
        <v>2400000</v>
      </c>
      <c r="M14" s="5" t="s">
        <v>27</v>
      </c>
      <c r="N14" s="8" t="s">
        <v>194</v>
      </c>
      <c r="O14" s="8" t="s">
        <v>296</v>
      </c>
      <c r="P14" s="19" t="s">
        <v>256</v>
      </c>
    </row>
    <row r="15" spans="1:16" ht="54">
      <c r="A15" s="5" t="s">
        <v>249</v>
      </c>
      <c r="B15" s="2" t="s">
        <v>292</v>
      </c>
      <c r="C15" s="12" t="s">
        <v>298</v>
      </c>
      <c r="D15" s="2" t="s">
        <v>251</v>
      </c>
      <c r="E15" s="2" t="s">
        <v>252</v>
      </c>
      <c r="F15" s="2" t="s">
        <v>268</v>
      </c>
      <c r="G15" s="6" t="s">
        <v>299</v>
      </c>
      <c r="H15" s="2" t="s">
        <v>294</v>
      </c>
      <c r="I15" s="2" t="s">
        <v>295</v>
      </c>
      <c r="J15" s="8" t="s">
        <v>255</v>
      </c>
      <c r="K15" s="5" t="s">
        <v>26</v>
      </c>
      <c r="L15" s="7">
        <f>1200*1000</f>
        <v>1200000</v>
      </c>
      <c r="M15" s="5" t="s">
        <v>27</v>
      </c>
      <c r="N15" s="8" t="s">
        <v>270</v>
      </c>
      <c r="O15" s="8" t="s">
        <v>296</v>
      </c>
      <c r="P15" s="9" t="s">
        <v>271</v>
      </c>
    </row>
    <row r="16" spans="1:16" ht="72">
      <c r="A16" s="5" t="s">
        <v>249</v>
      </c>
      <c r="B16" s="2" t="s">
        <v>146</v>
      </c>
      <c r="C16" s="12" t="s">
        <v>300</v>
      </c>
      <c r="D16" s="2" t="s">
        <v>251</v>
      </c>
      <c r="E16" s="2" t="s">
        <v>252</v>
      </c>
      <c r="F16" s="2" t="s">
        <v>253</v>
      </c>
      <c r="G16" s="6" t="s">
        <v>254</v>
      </c>
      <c r="H16" s="2" t="s">
        <v>152</v>
      </c>
      <c r="I16" s="2" t="s">
        <v>153</v>
      </c>
      <c r="J16" s="8" t="s">
        <v>255</v>
      </c>
      <c r="K16" s="5" t="s">
        <v>26</v>
      </c>
      <c r="L16" s="7">
        <v>2400000</v>
      </c>
      <c r="M16" s="5" t="s">
        <v>27</v>
      </c>
      <c r="N16" s="8" t="s">
        <v>194</v>
      </c>
      <c r="O16" s="8" t="s">
        <v>155</v>
      </c>
      <c r="P16" s="19" t="s">
        <v>256</v>
      </c>
    </row>
    <row r="17" spans="1:16" ht="72">
      <c r="A17" s="5" t="s">
        <v>249</v>
      </c>
      <c r="B17" s="2" t="s">
        <v>59</v>
      </c>
      <c r="C17" s="12" t="s">
        <v>301</v>
      </c>
      <c r="D17" s="2" t="s">
        <v>251</v>
      </c>
      <c r="E17" s="2" t="s">
        <v>252</v>
      </c>
      <c r="F17" s="2" t="s">
        <v>253</v>
      </c>
      <c r="G17" s="6" t="s">
        <v>254</v>
      </c>
      <c r="H17" s="2" t="s">
        <v>61</v>
      </c>
      <c r="I17" s="2" t="s">
        <v>62</v>
      </c>
      <c r="J17" s="8" t="s">
        <v>255</v>
      </c>
      <c r="K17" s="5" t="s">
        <v>26</v>
      </c>
      <c r="L17" s="7">
        <v>2400000</v>
      </c>
      <c r="M17" s="5" t="s">
        <v>27</v>
      </c>
      <c r="N17" s="8" t="s">
        <v>194</v>
      </c>
      <c r="O17" s="8" t="s">
        <v>63</v>
      </c>
      <c r="P17" s="19" t="s">
        <v>256</v>
      </c>
    </row>
    <row r="18" spans="1:16" ht="54">
      <c r="A18" s="5" t="s">
        <v>249</v>
      </c>
      <c r="B18" s="2" t="s">
        <v>59</v>
      </c>
      <c r="C18" s="12" t="s">
        <v>302</v>
      </c>
      <c r="D18" s="2" t="s">
        <v>251</v>
      </c>
      <c r="E18" s="2" t="s">
        <v>252</v>
      </c>
      <c r="F18" s="2" t="s">
        <v>268</v>
      </c>
      <c r="G18" s="6" t="s">
        <v>269</v>
      </c>
      <c r="H18" s="2" t="s">
        <v>61</v>
      </c>
      <c r="I18" s="2" t="s">
        <v>62</v>
      </c>
      <c r="J18" s="8" t="s">
        <v>255</v>
      </c>
      <c r="K18" s="5" t="s">
        <v>26</v>
      </c>
      <c r="L18" s="7">
        <f t="shared" ref="L18:L19" si="1">1200*1000</f>
        <v>1200000</v>
      </c>
      <c r="M18" s="5" t="s">
        <v>27</v>
      </c>
      <c r="N18" s="8" t="s">
        <v>270</v>
      </c>
      <c r="O18" s="8" t="s">
        <v>63</v>
      </c>
      <c r="P18" s="9" t="s">
        <v>271</v>
      </c>
    </row>
    <row r="19" spans="1:16" ht="54">
      <c r="A19" s="5" t="s">
        <v>249</v>
      </c>
      <c r="B19" s="2" t="s">
        <v>69</v>
      </c>
      <c r="C19" s="12" t="s">
        <v>303</v>
      </c>
      <c r="D19" s="2" t="s">
        <v>251</v>
      </c>
      <c r="E19" s="2" t="s">
        <v>252</v>
      </c>
      <c r="F19" s="2" t="s">
        <v>268</v>
      </c>
      <c r="G19" s="6" t="s">
        <v>269</v>
      </c>
      <c r="H19" s="2" t="s">
        <v>71</v>
      </c>
      <c r="I19" s="2" t="s">
        <v>72</v>
      </c>
      <c r="J19" s="8" t="s">
        <v>255</v>
      </c>
      <c r="K19" s="5" t="s">
        <v>26</v>
      </c>
      <c r="L19" s="7">
        <f t="shared" si="1"/>
        <v>1200000</v>
      </c>
      <c r="M19" s="5" t="s">
        <v>27</v>
      </c>
      <c r="N19" s="8" t="s">
        <v>270</v>
      </c>
      <c r="O19" s="8" t="s">
        <v>73</v>
      </c>
      <c r="P19" s="9" t="s">
        <v>271</v>
      </c>
    </row>
    <row r="20" spans="1:16" ht="72">
      <c r="A20" s="5" t="s">
        <v>249</v>
      </c>
      <c r="B20" s="2" t="s">
        <v>304</v>
      </c>
      <c r="C20" s="12" t="s">
        <v>305</v>
      </c>
      <c r="D20" s="2" t="s">
        <v>251</v>
      </c>
      <c r="E20" s="2" t="s">
        <v>252</v>
      </c>
      <c r="F20" s="2" t="s">
        <v>253</v>
      </c>
      <c r="G20" s="10" t="s">
        <v>254</v>
      </c>
      <c r="H20" s="2" t="s">
        <v>306</v>
      </c>
      <c r="I20" s="2" t="s">
        <v>307</v>
      </c>
      <c r="J20" s="8" t="s">
        <v>255</v>
      </c>
      <c r="K20" s="8" t="s">
        <v>308</v>
      </c>
      <c r="L20" s="7">
        <v>2400000</v>
      </c>
      <c r="M20" s="5" t="s">
        <v>27</v>
      </c>
      <c r="N20" s="8" t="s">
        <v>194</v>
      </c>
      <c r="O20" s="8" t="s">
        <v>309</v>
      </c>
      <c r="P20" s="19" t="s">
        <v>256</v>
      </c>
    </row>
    <row r="21" spans="1:16" ht="54">
      <c r="A21" s="5" t="s">
        <v>249</v>
      </c>
      <c r="B21" s="2" t="s">
        <v>304</v>
      </c>
      <c r="C21" s="12" t="s">
        <v>310</v>
      </c>
      <c r="D21" s="2" t="s">
        <v>251</v>
      </c>
      <c r="E21" s="2" t="s">
        <v>252</v>
      </c>
      <c r="F21" s="2" t="s">
        <v>268</v>
      </c>
      <c r="G21" s="10" t="s">
        <v>311</v>
      </c>
      <c r="H21" s="2" t="s">
        <v>306</v>
      </c>
      <c r="I21" s="2" t="s">
        <v>307</v>
      </c>
      <c r="J21" s="8" t="s">
        <v>255</v>
      </c>
      <c r="K21" s="8" t="s">
        <v>308</v>
      </c>
      <c r="L21" s="7">
        <f>1200*1000</f>
        <v>1200000</v>
      </c>
      <c r="M21" s="5" t="s">
        <v>27</v>
      </c>
      <c r="N21" s="8" t="s">
        <v>270</v>
      </c>
      <c r="O21" s="8" t="s">
        <v>309</v>
      </c>
      <c r="P21" s="9" t="s">
        <v>271</v>
      </c>
    </row>
    <row r="22" spans="1:16" ht="72">
      <c r="A22" s="5" t="s">
        <v>249</v>
      </c>
      <c r="B22" s="8" t="s">
        <v>312</v>
      </c>
      <c r="C22" s="12" t="s">
        <v>313</v>
      </c>
      <c r="D22" s="2" t="s">
        <v>251</v>
      </c>
      <c r="E22" s="2" t="s">
        <v>252</v>
      </c>
      <c r="F22" s="2" t="s">
        <v>253</v>
      </c>
      <c r="G22" s="10" t="s">
        <v>254</v>
      </c>
      <c r="H22" s="2" t="s">
        <v>314</v>
      </c>
      <c r="I22" s="2" t="s">
        <v>315</v>
      </c>
      <c r="J22" s="8" t="s">
        <v>255</v>
      </c>
      <c r="K22" s="8" t="s">
        <v>308</v>
      </c>
      <c r="L22" s="7">
        <v>2400000</v>
      </c>
      <c r="M22" s="5" t="s">
        <v>27</v>
      </c>
      <c r="N22" s="8" t="s">
        <v>194</v>
      </c>
      <c r="O22" s="8" t="s">
        <v>316</v>
      </c>
      <c r="P22" s="19" t="s">
        <v>256</v>
      </c>
    </row>
    <row r="23" spans="1:16" ht="45">
      <c r="A23" s="5" t="s">
        <v>249</v>
      </c>
      <c r="B23" s="8" t="s">
        <v>312</v>
      </c>
      <c r="C23" s="12" t="s">
        <v>317</v>
      </c>
      <c r="D23" s="2" t="s">
        <v>251</v>
      </c>
      <c r="E23" s="2" t="s">
        <v>252</v>
      </c>
      <c r="F23" s="2" t="s">
        <v>259</v>
      </c>
      <c r="G23" s="10" t="s">
        <v>260</v>
      </c>
      <c r="H23" s="2" t="s">
        <v>314</v>
      </c>
      <c r="I23" s="2" t="s">
        <v>315</v>
      </c>
      <c r="J23" s="8" t="s">
        <v>263</v>
      </c>
      <c r="K23" s="8" t="s">
        <v>308</v>
      </c>
      <c r="L23" s="7">
        <f>500*4000</f>
        <v>2000000</v>
      </c>
      <c r="M23" s="5" t="s">
        <v>27</v>
      </c>
      <c r="N23" s="8" t="s">
        <v>264</v>
      </c>
      <c r="O23" s="8" t="s">
        <v>316</v>
      </c>
      <c r="P23" s="9" t="s">
        <v>266</v>
      </c>
    </row>
    <row r="24" spans="1:16" ht="54">
      <c r="A24" s="5" t="s">
        <v>249</v>
      </c>
      <c r="B24" s="8" t="s">
        <v>312</v>
      </c>
      <c r="C24" s="12" t="s">
        <v>302</v>
      </c>
      <c r="D24" s="2" t="s">
        <v>251</v>
      </c>
      <c r="E24" s="2" t="s">
        <v>252</v>
      </c>
      <c r="F24" s="2" t="s">
        <v>268</v>
      </c>
      <c r="G24" s="10" t="s">
        <v>299</v>
      </c>
      <c r="H24" s="2" t="s">
        <v>314</v>
      </c>
      <c r="I24" s="2" t="s">
        <v>315</v>
      </c>
      <c r="J24" s="8" t="s">
        <v>255</v>
      </c>
      <c r="K24" s="8" t="s">
        <v>308</v>
      </c>
      <c r="L24" s="7">
        <f>1200*1000</f>
        <v>1200000</v>
      </c>
      <c r="M24" s="5" t="s">
        <v>27</v>
      </c>
      <c r="N24" s="8" t="s">
        <v>270</v>
      </c>
      <c r="O24" s="8" t="s">
        <v>316</v>
      </c>
      <c r="P24" s="9" t="s">
        <v>271</v>
      </c>
    </row>
    <row r="25" spans="1:16" ht="63">
      <c r="A25" s="5" t="s">
        <v>249</v>
      </c>
      <c r="B25" s="2" t="s">
        <v>318</v>
      </c>
      <c r="C25" s="12" t="s">
        <v>319</v>
      </c>
      <c r="D25" s="2" t="s">
        <v>251</v>
      </c>
      <c r="E25" s="2" t="s">
        <v>252</v>
      </c>
      <c r="F25" s="2" t="s">
        <v>320</v>
      </c>
      <c r="G25" s="6" t="s">
        <v>321</v>
      </c>
      <c r="H25" s="2" t="s">
        <v>322</v>
      </c>
      <c r="I25" s="2" t="s">
        <v>323</v>
      </c>
      <c r="J25" s="8" t="s">
        <v>263</v>
      </c>
      <c r="K25" s="8" t="s">
        <v>308</v>
      </c>
      <c r="L25" s="7">
        <v>1500000</v>
      </c>
      <c r="M25" s="5" t="s">
        <v>27</v>
      </c>
      <c r="N25" s="8" t="s">
        <v>264</v>
      </c>
      <c r="O25" s="8" t="s">
        <v>324</v>
      </c>
      <c r="P25" s="19" t="s">
        <v>325</v>
      </c>
    </row>
    <row r="26" spans="1:16" ht="63">
      <c r="A26" s="5" t="s">
        <v>249</v>
      </c>
      <c r="B26" s="2" t="s">
        <v>326</v>
      </c>
      <c r="C26" s="12" t="s">
        <v>327</v>
      </c>
      <c r="D26" s="2" t="s">
        <v>251</v>
      </c>
      <c r="E26" s="2" t="s">
        <v>252</v>
      </c>
      <c r="F26" s="2" t="s">
        <v>259</v>
      </c>
      <c r="G26" s="10" t="s">
        <v>328</v>
      </c>
      <c r="H26" s="2" t="s">
        <v>329</v>
      </c>
      <c r="I26" s="2" t="s">
        <v>330</v>
      </c>
      <c r="J26" s="8" t="s">
        <v>263</v>
      </c>
      <c r="K26" s="8" t="s">
        <v>308</v>
      </c>
      <c r="L26" s="7">
        <f>500*4000</f>
        <v>2000000</v>
      </c>
      <c r="M26" s="5" t="s">
        <v>27</v>
      </c>
      <c r="N26" s="8" t="s">
        <v>331</v>
      </c>
      <c r="O26" s="8" t="s">
        <v>332</v>
      </c>
      <c r="P26" s="19" t="s">
        <v>333</v>
      </c>
    </row>
    <row r="27" spans="1:16" ht="54">
      <c r="A27" s="5" t="s">
        <v>249</v>
      </c>
      <c r="B27" s="2" t="s">
        <v>334</v>
      </c>
      <c r="C27" s="12" t="s">
        <v>335</v>
      </c>
      <c r="D27" s="2" t="s">
        <v>251</v>
      </c>
      <c r="E27" s="2" t="s">
        <v>252</v>
      </c>
      <c r="F27" s="2" t="s">
        <v>268</v>
      </c>
      <c r="G27" s="6" t="s">
        <v>299</v>
      </c>
      <c r="H27" s="2" t="s">
        <v>336</v>
      </c>
      <c r="I27" s="2" t="s">
        <v>337</v>
      </c>
      <c r="J27" s="8" t="s">
        <v>255</v>
      </c>
      <c r="K27" s="8" t="s">
        <v>308</v>
      </c>
      <c r="L27" s="7">
        <f>1200*1000</f>
        <v>1200000</v>
      </c>
      <c r="M27" s="5" t="s">
        <v>27</v>
      </c>
      <c r="N27" s="8" t="s">
        <v>270</v>
      </c>
      <c r="O27" s="8" t="s">
        <v>338</v>
      </c>
      <c r="P27" s="9" t="s">
        <v>271</v>
      </c>
    </row>
    <row r="28" spans="1:16" ht="45">
      <c r="A28" s="5" t="s">
        <v>249</v>
      </c>
      <c r="B28" s="2" t="s">
        <v>74</v>
      </c>
      <c r="C28" s="12" t="s">
        <v>339</v>
      </c>
      <c r="D28" s="2" t="s">
        <v>251</v>
      </c>
      <c r="E28" s="2" t="s">
        <v>252</v>
      </c>
      <c r="F28" s="2" t="s">
        <v>259</v>
      </c>
      <c r="G28" s="6" t="s">
        <v>260</v>
      </c>
      <c r="H28" s="2" t="s">
        <v>76</v>
      </c>
      <c r="I28" s="2" t="s">
        <v>77</v>
      </c>
      <c r="J28" s="8" t="s">
        <v>263</v>
      </c>
      <c r="K28" s="8" t="s">
        <v>308</v>
      </c>
      <c r="L28" s="7">
        <f>500*4000</f>
        <v>2000000</v>
      </c>
      <c r="M28" s="5" t="s">
        <v>27</v>
      </c>
      <c r="N28" s="8" t="s">
        <v>331</v>
      </c>
      <c r="O28" s="8" t="s">
        <v>78</v>
      </c>
      <c r="P28" s="9" t="s">
        <v>266</v>
      </c>
    </row>
    <row r="29" spans="1:16" ht="72">
      <c r="A29" s="5" t="s">
        <v>249</v>
      </c>
      <c r="B29" s="2" t="s">
        <v>340</v>
      </c>
      <c r="C29" s="12" t="s">
        <v>341</v>
      </c>
      <c r="D29" s="2" t="s">
        <v>251</v>
      </c>
      <c r="E29" s="2" t="s">
        <v>252</v>
      </c>
      <c r="F29" s="2" t="s">
        <v>253</v>
      </c>
      <c r="G29" s="10" t="s">
        <v>254</v>
      </c>
      <c r="H29" s="2" t="s">
        <v>342</v>
      </c>
      <c r="I29" s="2" t="s">
        <v>343</v>
      </c>
      <c r="J29" s="8" t="s">
        <v>255</v>
      </c>
      <c r="K29" s="8" t="s">
        <v>308</v>
      </c>
      <c r="L29" s="7">
        <v>2400000</v>
      </c>
      <c r="M29" s="5" t="s">
        <v>27</v>
      </c>
      <c r="N29" s="8" t="s">
        <v>194</v>
      </c>
      <c r="O29" s="8" t="s">
        <v>344</v>
      </c>
      <c r="P29" s="19" t="s">
        <v>256</v>
      </c>
    </row>
    <row r="30" spans="1:16" ht="54">
      <c r="A30" s="5" t="s">
        <v>249</v>
      </c>
      <c r="B30" s="2" t="s">
        <v>340</v>
      </c>
      <c r="C30" s="12" t="s">
        <v>345</v>
      </c>
      <c r="D30" s="2" t="s">
        <v>251</v>
      </c>
      <c r="E30" s="2" t="s">
        <v>252</v>
      </c>
      <c r="F30" s="2" t="s">
        <v>268</v>
      </c>
      <c r="G30" s="10" t="s">
        <v>346</v>
      </c>
      <c r="H30" s="2" t="s">
        <v>342</v>
      </c>
      <c r="I30" s="2" t="s">
        <v>347</v>
      </c>
      <c r="J30" s="8" t="s">
        <v>255</v>
      </c>
      <c r="K30" s="8" t="s">
        <v>308</v>
      </c>
      <c r="L30" s="7">
        <f>1200*1000</f>
        <v>1200000</v>
      </c>
      <c r="M30" s="5" t="s">
        <v>27</v>
      </c>
      <c r="N30" s="8" t="s">
        <v>270</v>
      </c>
      <c r="O30" s="8" t="s">
        <v>344</v>
      </c>
      <c r="P30" s="9" t="s">
        <v>271</v>
      </c>
    </row>
    <row r="31" spans="1:16" ht="72">
      <c r="A31" s="5" t="s">
        <v>249</v>
      </c>
      <c r="B31" s="2" t="s">
        <v>348</v>
      </c>
      <c r="C31" s="12" t="s">
        <v>349</v>
      </c>
      <c r="D31" s="2" t="s">
        <v>251</v>
      </c>
      <c r="E31" s="2" t="s">
        <v>252</v>
      </c>
      <c r="F31" s="2" t="s">
        <v>253</v>
      </c>
      <c r="G31" s="6" t="s">
        <v>254</v>
      </c>
      <c r="H31" s="2" t="s">
        <v>350</v>
      </c>
      <c r="I31" s="2" t="s">
        <v>351</v>
      </c>
      <c r="J31" s="8" t="s">
        <v>255</v>
      </c>
      <c r="K31" s="8" t="s">
        <v>308</v>
      </c>
      <c r="L31" s="7">
        <v>2400000</v>
      </c>
      <c r="M31" s="5" t="s">
        <v>27</v>
      </c>
      <c r="N31" s="8" t="s">
        <v>194</v>
      </c>
      <c r="O31" s="8" t="s">
        <v>352</v>
      </c>
      <c r="P31" s="19" t="s">
        <v>256</v>
      </c>
    </row>
    <row r="32" spans="1:16" ht="72">
      <c r="A32" s="5" t="s">
        <v>249</v>
      </c>
      <c r="B32" s="2" t="s">
        <v>353</v>
      </c>
      <c r="C32" s="12" t="s">
        <v>354</v>
      </c>
      <c r="D32" s="2" t="s">
        <v>251</v>
      </c>
      <c r="E32" s="2" t="s">
        <v>252</v>
      </c>
      <c r="F32" s="2" t="s">
        <v>253</v>
      </c>
      <c r="G32" s="6" t="s">
        <v>254</v>
      </c>
      <c r="H32" s="2" t="s">
        <v>355</v>
      </c>
      <c r="I32" s="2" t="s">
        <v>356</v>
      </c>
      <c r="J32" s="8" t="s">
        <v>255</v>
      </c>
      <c r="K32" s="8" t="s">
        <v>308</v>
      </c>
      <c r="L32" s="7">
        <v>2400000</v>
      </c>
      <c r="M32" s="5" t="s">
        <v>27</v>
      </c>
      <c r="N32" s="8" t="s">
        <v>194</v>
      </c>
      <c r="O32" s="8" t="s">
        <v>357</v>
      </c>
      <c r="P32" s="19" t="s">
        <v>256</v>
      </c>
    </row>
    <row r="33" spans="1:16" ht="45">
      <c r="A33" s="5" t="s">
        <v>249</v>
      </c>
      <c r="B33" s="2" t="s">
        <v>353</v>
      </c>
      <c r="C33" s="12" t="s">
        <v>358</v>
      </c>
      <c r="D33" s="2" t="s">
        <v>251</v>
      </c>
      <c r="E33" s="2" t="s">
        <v>252</v>
      </c>
      <c r="F33" s="2" t="s">
        <v>259</v>
      </c>
      <c r="G33" s="6" t="s">
        <v>260</v>
      </c>
      <c r="H33" s="2" t="s">
        <v>355</v>
      </c>
      <c r="I33" s="2" t="s">
        <v>356</v>
      </c>
      <c r="J33" s="8" t="s">
        <v>263</v>
      </c>
      <c r="K33" s="8" t="s">
        <v>308</v>
      </c>
      <c r="L33" s="7">
        <f>500*4000</f>
        <v>2000000</v>
      </c>
      <c r="M33" s="5" t="s">
        <v>27</v>
      </c>
      <c r="N33" s="8" t="s">
        <v>264</v>
      </c>
      <c r="O33" s="8" t="s">
        <v>357</v>
      </c>
      <c r="P33" s="9" t="s">
        <v>266</v>
      </c>
    </row>
    <row r="34" spans="1:16" ht="54">
      <c r="A34" s="5" t="s">
        <v>249</v>
      </c>
      <c r="B34" s="2" t="s">
        <v>353</v>
      </c>
      <c r="C34" s="12" t="s">
        <v>359</v>
      </c>
      <c r="D34" s="2" t="s">
        <v>251</v>
      </c>
      <c r="E34" s="2" t="s">
        <v>252</v>
      </c>
      <c r="F34" s="2" t="s">
        <v>268</v>
      </c>
      <c r="G34" s="6" t="s">
        <v>299</v>
      </c>
      <c r="H34" s="2" t="s">
        <v>355</v>
      </c>
      <c r="I34" s="2" t="s">
        <v>356</v>
      </c>
      <c r="J34" s="8" t="s">
        <v>255</v>
      </c>
      <c r="K34" s="8" t="s">
        <v>308</v>
      </c>
      <c r="L34" s="7">
        <f t="shared" ref="L34:L42" si="2">1200*1000</f>
        <v>1200000</v>
      </c>
      <c r="M34" s="5" t="s">
        <v>27</v>
      </c>
      <c r="N34" s="8" t="s">
        <v>270</v>
      </c>
      <c r="O34" s="8" t="s">
        <v>357</v>
      </c>
      <c r="P34" s="9" t="s">
        <v>271</v>
      </c>
    </row>
    <row r="35" spans="1:16" ht="54">
      <c r="A35" s="5" t="s">
        <v>249</v>
      </c>
      <c r="B35" s="2" t="s">
        <v>157</v>
      </c>
      <c r="C35" s="12" t="s">
        <v>302</v>
      </c>
      <c r="D35" s="2" t="s">
        <v>251</v>
      </c>
      <c r="E35" s="2" t="s">
        <v>252</v>
      </c>
      <c r="F35" s="2" t="s">
        <v>268</v>
      </c>
      <c r="G35" s="10" t="s">
        <v>269</v>
      </c>
      <c r="H35" s="2" t="s">
        <v>159</v>
      </c>
      <c r="I35" s="2" t="s">
        <v>160</v>
      </c>
      <c r="J35" s="8" t="s">
        <v>255</v>
      </c>
      <c r="K35" s="8" t="s">
        <v>308</v>
      </c>
      <c r="L35" s="7">
        <f t="shared" si="2"/>
        <v>1200000</v>
      </c>
      <c r="M35" s="5" t="s">
        <v>27</v>
      </c>
      <c r="N35" s="8" t="s">
        <v>270</v>
      </c>
      <c r="O35" s="8" t="s">
        <v>161</v>
      </c>
      <c r="P35" s="9" t="s">
        <v>271</v>
      </c>
    </row>
    <row r="36" spans="1:16" ht="54">
      <c r="A36" s="5" t="s">
        <v>249</v>
      </c>
      <c r="B36" s="2" t="s">
        <v>79</v>
      </c>
      <c r="C36" s="12" t="s">
        <v>360</v>
      </c>
      <c r="D36" s="2" t="s">
        <v>251</v>
      </c>
      <c r="E36" s="2" t="s">
        <v>252</v>
      </c>
      <c r="F36" s="2" t="s">
        <v>268</v>
      </c>
      <c r="G36" s="6" t="s">
        <v>346</v>
      </c>
      <c r="H36" s="2" t="s">
        <v>81</v>
      </c>
      <c r="I36" s="2" t="s">
        <v>82</v>
      </c>
      <c r="J36" s="8" t="s">
        <v>255</v>
      </c>
      <c r="K36" s="8" t="s">
        <v>308</v>
      </c>
      <c r="L36" s="7">
        <f t="shared" si="2"/>
        <v>1200000</v>
      </c>
      <c r="M36" s="5" t="s">
        <v>27</v>
      </c>
      <c r="N36" s="8" t="s">
        <v>270</v>
      </c>
      <c r="O36" s="8" t="s">
        <v>83</v>
      </c>
      <c r="P36" s="9" t="s">
        <v>271</v>
      </c>
    </row>
    <row r="37" spans="1:16" ht="54">
      <c r="A37" s="5" t="s">
        <v>249</v>
      </c>
      <c r="B37" s="2" t="s">
        <v>361</v>
      </c>
      <c r="C37" s="12" t="s">
        <v>362</v>
      </c>
      <c r="D37" s="2" t="s">
        <v>251</v>
      </c>
      <c r="E37" s="2" t="s">
        <v>252</v>
      </c>
      <c r="F37" s="2" t="s">
        <v>268</v>
      </c>
      <c r="G37" s="6" t="s">
        <v>269</v>
      </c>
      <c r="H37" s="2" t="s">
        <v>363</v>
      </c>
      <c r="I37" s="2" t="s">
        <v>364</v>
      </c>
      <c r="J37" s="8" t="s">
        <v>255</v>
      </c>
      <c r="K37" s="8" t="s">
        <v>308</v>
      </c>
      <c r="L37" s="7">
        <f t="shared" si="2"/>
        <v>1200000</v>
      </c>
      <c r="M37" s="5" t="s">
        <v>27</v>
      </c>
      <c r="N37" s="8" t="s">
        <v>270</v>
      </c>
      <c r="O37" s="8" t="s">
        <v>365</v>
      </c>
      <c r="P37" s="9" t="s">
        <v>271</v>
      </c>
    </row>
    <row r="38" spans="1:16" ht="54">
      <c r="A38" s="5" t="s">
        <v>249</v>
      </c>
      <c r="B38" s="2" t="s">
        <v>366</v>
      </c>
      <c r="C38" s="12" t="s">
        <v>367</v>
      </c>
      <c r="D38" s="2" t="s">
        <v>251</v>
      </c>
      <c r="E38" s="2" t="s">
        <v>252</v>
      </c>
      <c r="F38" s="2" t="s">
        <v>268</v>
      </c>
      <c r="G38" s="6" t="s">
        <v>299</v>
      </c>
      <c r="H38" s="2" t="s">
        <v>368</v>
      </c>
      <c r="I38" s="2" t="s">
        <v>369</v>
      </c>
      <c r="J38" s="8" t="s">
        <v>255</v>
      </c>
      <c r="K38" s="8" t="s">
        <v>308</v>
      </c>
      <c r="L38" s="7">
        <f t="shared" si="2"/>
        <v>1200000</v>
      </c>
      <c r="M38" s="5" t="s">
        <v>27</v>
      </c>
      <c r="N38" s="8" t="s">
        <v>270</v>
      </c>
      <c r="O38" s="8" t="s">
        <v>370</v>
      </c>
      <c r="P38" s="9" t="s">
        <v>271</v>
      </c>
    </row>
    <row r="39" spans="1:16" ht="54">
      <c r="A39" s="5" t="s">
        <v>249</v>
      </c>
      <c r="B39" s="8" t="s">
        <v>371</v>
      </c>
      <c r="C39" s="12" t="s">
        <v>372</v>
      </c>
      <c r="D39" s="2" t="s">
        <v>251</v>
      </c>
      <c r="E39" s="2" t="s">
        <v>252</v>
      </c>
      <c r="F39" s="2" t="s">
        <v>268</v>
      </c>
      <c r="G39" s="10" t="s">
        <v>269</v>
      </c>
      <c r="H39" s="2" t="s">
        <v>373</v>
      </c>
      <c r="I39" s="2" t="s">
        <v>374</v>
      </c>
      <c r="J39" s="8" t="s">
        <v>255</v>
      </c>
      <c r="K39" s="8" t="s">
        <v>308</v>
      </c>
      <c r="L39" s="7">
        <f t="shared" si="2"/>
        <v>1200000</v>
      </c>
      <c r="M39" s="5" t="s">
        <v>27</v>
      </c>
      <c r="N39" s="8" t="s">
        <v>270</v>
      </c>
      <c r="O39" s="8" t="s">
        <v>375</v>
      </c>
      <c r="P39" s="9" t="s">
        <v>271</v>
      </c>
    </row>
    <row r="40" spans="1:16" ht="54">
      <c r="A40" s="5" t="s">
        <v>249</v>
      </c>
      <c r="B40" s="2" t="s">
        <v>376</v>
      </c>
      <c r="C40" s="12" t="s">
        <v>377</v>
      </c>
      <c r="D40" s="2" t="s">
        <v>251</v>
      </c>
      <c r="E40" s="2" t="s">
        <v>252</v>
      </c>
      <c r="F40" s="2" t="s">
        <v>268</v>
      </c>
      <c r="G40" s="6" t="s">
        <v>269</v>
      </c>
      <c r="H40" s="2" t="s">
        <v>378</v>
      </c>
      <c r="I40" s="2" t="s">
        <v>379</v>
      </c>
      <c r="J40" s="8" t="s">
        <v>255</v>
      </c>
      <c r="K40" s="8" t="s">
        <v>308</v>
      </c>
      <c r="L40" s="7">
        <f t="shared" si="2"/>
        <v>1200000</v>
      </c>
      <c r="M40" s="5" t="s">
        <v>27</v>
      </c>
      <c r="N40" s="8" t="s">
        <v>270</v>
      </c>
      <c r="O40" s="8" t="s">
        <v>380</v>
      </c>
      <c r="P40" s="9" t="s">
        <v>271</v>
      </c>
    </row>
    <row r="41" spans="1:16" ht="54">
      <c r="A41" s="5" t="s">
        <v>249</v>
      </c>
      <c r="B41" s="2" t="s">
        <v>381</v>
      </c>
      <c r="C41" s="12" t="s">
        <v>382</v>
      </c>
      <c r="D41" s="2" t="s">
        <v>251</v>
      </c>
      <c r="E41" s="2" t="s">
        <v>252</v>
      </c>
      <c r="F41" s="2" t="s">
        <v>268</v>
      </c>
      <c r="G41" s="10" t="s">
        <v>383</v>
      </c>
      <c r="H41" s="2" t="s">
        <v>384</v>
      </c>
      <c r="I41" s="2" t="s">
        <v>385</v>
      </c>
      <c r="J41" s="8" t="s">
        <v>255</v>
      </c>
      <c r="K41" s="8" t="s">
        <v>308</v>
      </c>
      <c r="L41" s="7">
        <f t="shared" si="2"/>
        <v>1200000</v>
      </c>
      <c r="M41" s="5" t="s">
        <v>27</v>
      </c>
      <c r="N41" s="8" t="s">
        <v>270</v>
      </c>
      <c r="O41" s="8" t="s">
        <v>386</v>
      </c>
      <c r="P41" s="9" t="s">
        <v>271</v>
      </c>
    </row>
    <row r="42" spans="1:16" ht="54">
      <c r="A42" s="5" t="s">
        <v>249</v>
      </c>
      <c r="B42" s="2" t="s">
        <v>387</v>
      </c>
      <c r="C42" s="12" t="s">
        <v>388</v>
      </c>
      <c r="D42" s="2" t="s">
        <v>251</v>
      </c>
      <c r="E42" s="2" t="s">
        <v>252</v>
      </c>
      <c r="F42" s="2" t="s">
        <v>268</v>
      </c>
      <c r="G42" s="6" t="s">
        <v>299</v>
      </c>
      <c r="H42" s="2" t="s">
        <v>389</v>
      </c>
      <c r="I42" s="2" t="s">
        <v>390</v>
      </c>
      <c r="J42" s="8" t="s">
        <v>255</v>
      </c>
      <c r="K42" s="8" t="s">
        <v>308</v>
      </c>
      <c r="L42" s="7">
        <f t="shared" si="2"/>
        <v>1200000</v>
      </c>
      <c r="M42" s="5" t="s">
        <v>27</v>
      </c>
      <c r="N42" s="8" t="s">
        <v>270</v>
      </c>
      <c r="O42" s="8" t="s">
        <v>391</v>
      </c>
      <c r="P42" s="9" t="s">
        <v>271</v>
      </c>
    </row>
    <row r="43" spans="1:16" ht="63">
      <c r="A43" s="5" t="s">
        <v>249</v>
      </c>
      <c r="B43" s="2" t="s">
        <v>387</v>
      </c>
      <c r="C43" s="12" t="s">
        <v>392</v>
      </c>
      <c r="D43" s="2" t="s">
        <v>251</v>
      </c>
      <c r="E43" s="2" t="s">
        <v>252</v>
      </c>
      <c r="F43" s="2" t="s">
        <v>259</v>
      </c>
      <c r="G43" s="6" t="s">
        <v>328</v>
      </c>
      <c r="H43" s="2" t="s">
        <v>389</v>
      </c>
      <c r="I43" s="2" t="s">
        <v>390</v>
      </c>
      <c r="J43" s="8" t="s">
        <v>263</v>
      </c>
      <c r="K43" s="8" t="s">
        <v>308</v>
      </c>
      <c r="L43" s="7">
        <f>500*4000</f>
        <v>2000000</v>
      </c>
      <c r="M43" s="5" t="s">
        <v>27</v>
      </c>
      <c r="N43" s="8" t="s">
        <v>264</v>
      </c>
      <c r="O43" s="8" t="s">
        <v>391</v>
      </c>
      <c r="P43" s="19" t="s">
        <v>333</v>
      </c>
    </row>
    <row r="44" spans="1:16" ht="54">
      <c r="A44" s="5" t="s">
        <v>249</v>
      </c>
      <c r="B44" s="2" t="s">
        <v>393</v>
      </c>
      <c r="C44" s="12" t="s">
        <v>394</v>
      </c>
      <c r="D44" s="2" t="s">
        <v>251</v>
      </c>
      <c r="E44" s="2" t="s">
        <v>252</v>
      </c>
      <c r="F44" s="2" t="s">
        <v>268</v>
      </c>
      <c r="G44" s="6" t="s">
        <v>299</v>
      </c>
      <c r="H44" s="2" t="s">
        <v>395</v>
      </c>
      <c r="I44" s="2" t="s">
        <v>396</v>
      </c>
      <c r="J44" s="8" t="s">
        <v>255</v>
      </c>
      <c r="K44" s="8" t="s">
        <v>308</v>
      </c>
      <c r="L44" s="7">
        <f t="shared" ref="L44:L45" si="3">1200*1000</f>
        <v>1200000</v>
      </c>
      <c r="M44" s="5" t="s">
        <v>27</v>
      </c>
      <c r="N44" s="8" t="s">
        <v>270</v>
      </c>
      <c r="O44" s="8" t="s">
        <v>397</v>
      </c>
      <c r="P44" s="9" t="s">
        <v>271</v>
      </c>
    </row>
    <row r="45" spans="1:16" ht="54">
      <c r="A45" s="5" t="s">
        <v>249</v>
      </c>
      <c r="B45" s="2" t="s">
        <v>185</v>
      </c>
      <c r="C45" s="12" t="s">
        <v>398</v>
      </c>
      <c r="D45" s="2" t="s">
        <v>251</v>
      </c>
      <c r="E45" s="2" t="s">
        <v>252</v>
      </c>
      <c r="F45" s="2" t="s">
        <v>268</v>
      </c>
      <c r="G45" s="6" t="s">
        <v>269</v>
      </c>
      <c r="H45" s="2" t="s">
        <v>191</v>
      </c>
      <c r="I45" s="2" t="s">
        <v>192</v>
      </c>
      <c r="J45" s="8" t="s">
        <v>255</v>
      </c>
      <c r="K45" s="8" t="s">
        <v>308</v>
      </c>
      <c r="L45" s="7">
        <f t="shared" si="3"/>
        <v>1200000</v>
      </c>
      <c r="M45" s="5" t="s">
        <v>27</v>
      </c>
      <c r="N45" s="8" t="s">
        <v>270</v>
      </c>
      <c r="O45" s="8" t="s">
        <v>195</v>
      </c>
      <c r="P45" s="9" t="s">
        <v>271</v>
      </c>
    </row>
    <row r="46" spans="1:16" ht="72">
      <c r="A46" s="5" t="s">
        <v>249</v>
      </c>
      <c r="B46" s="2" t="s">
        <v>399</v>
      </c>
      <c r="C46" s="12" t="s">
        <v>400</v>
      </c>
      <c r="D46" s="2" t="s">
        <v>251</v>
      </c>
      <c r="E46" s="2" t="s">
        <v>252</v>
      </c>
      <c r="F46" s="2" t="s">
        <v>253</v>
      </c>
      <c r="G46" s="6" t="s">
        <v>401</v>
      </c>
      <c r="H46" s="2" t="s">
        <v>402</v>
      </c>
      <c r="I46" s="2" t="s">
        <v>403</v>
      </c>
      <c r="J46" s="8" t="s">
        <v>255</v>
      </c>
      <c r="K46" s="8" t="s">
        <v>308</v>
      </c>
      <c r="L46" s="7">
        <v>2400000</v>
      </c>
      <c r="M46" s="5" t="s">
        <v>27</v>
      </c>
      <c r="N46" s="8" t="s">
        <v>194</v>
      </c>
      <c r="O46" s="8" t="s">
        <v>404</v>
      </c>
      <c r="P46" s="19" t="s">
        <v>256</v>
      </c>
    </row>
    <row r="47" spans="1:16" ht="54">
      <c r="A47" s="5" t="s">
        <v>249</v>
      </c>
      <c r="B47" s="2" t="s">
        <v>405</v>
      </c>
      <c r="C47" s="12" t="s">
        <v>406</v>
      </c>
      <c r="D47" s="2" t="s">
        <v>251</v>
      </c>
      <c r="E47" s="2" t="s">
        <v>252</v>
      </c>
      <c r="F47" s="2" t="s">
        <v>268</v>
      </c>
      <c r="G47" s="6" t="s">
        <v>269</v>
      </c>
      <c r="H47" s="2" t="s">
        <v>407</v>
      </c>
      <c r="I47" s="2" t="s">
        <v>408</v>
      </c>
      <c r="J47" s="8" t="s">
        <v>255</v>
      </c>
      <c r="K47" s="8" t="s">
        <v>308</v>
      </c>
      <c r="L47" s="7">
        <f t="shared" ref="L47:L49" si="4">1200*1000</f>
        <v>1200000</v>
      </c>
      <c r="M47" s="5" t="s">
        <v>27</v>
      </c>
      <c r="N47" s="8" t="s">
        <v>270</v>
      </c>
      <c r="O47" s="8" t="s">
        <v>409</v>
      </c>
      <c r="P47" s="9" t="s">
        <v>271</v>
      </c>
    </row>
    <row r="48" spans="1:16" ht="54">
      <c r="A48" s="5" t="s">
        <v>249</v>
      </c>
      <c r="B48" s="2" t="s">
        <v>410</v>
      </c>
      <c r="C48" s="12" t="s">
        <v>411</v>
      </c>
      <c r="D48" s="2" t="s">
        <v>251</v>
      </c>
      <c r="E48" s="2" t="s">
        <v>252</v>
      </c>
      <c r="F48" s="2" t="s">
        <v>268</v>
      </c>
      <c r="G48" s="6" t="s">
        <v>412</v>
      </c>
      <c r="H48" s="2" t="s">
        <v>413</v>
      </c>
      <c r="I48" s="2" t="s">
        <v>414</v>
      </c>
      <c r="J48" s="8" t="s">
        <v>255</v>
      </c>
      <c r="K48" s="8" t="s">
        <v>308</v>
      </c>
      <c r="L48" s="7">
        <f t="shared" si="4"/>
        <v>1200000</v>
      </c>
      <c r="M48" s="5" t="s">
        <v>27</v>
      </c>
      <c r="N48" s="8" t="s">
        <v>270</v>
      </c>
      <c r="O48" s="8" t="s">
        <v>415</v>
      </c>
      <c r="P48" s="9" t="s">
        <v>271</v>
      </c>
    </row>
    <row r="49" spans="1:16" ht="54">
      <c r="A49" s="5" t="s">
        <v>249</v>
      </c>
      <c r="B49" s="2" t="s">
        <v>102</v>
      </c>
      <c r="C49" s="12" t="s">
        <v>416</v>
      </c>
      <c r="D49" s="2" t="s">
        <v>251</v>
      </c>
      <c r="E49" s="2" t="s">
        <v>252</v>
      </c>
      <c r="F49" s="2" t="s">
        <v>268</v>
      </c>
      <c r="G49" s="6" t="s">
        <v>269</v>
      </c>
      <c r="H49" s="2" t="s">
        <v>103</v>
      </c>
      <c r="I49" s="2" t="s">
        <v>104</v>
      </c>
      <c r="J49" s="8" t="s">
        <v>255</v>
      </c>
      <c r="K49" s="8" t="s">
        <v>308</v>
      </c>
      <c r="L49" s="7">
        <f t="shared" si="4"/>
        <v>1200000</v>
      </c>
      <c r="M49" s="5" t="s">
        <v>27</v>
      </c>
      <c r="N49" s="8" t="s">
        <v>270</v>
      </c>
      <c r="O49" s="8" t="s">
        <v>105</v>
      </c>
      <c r="P49" s="9" t="s">
        <v>271</v>
      </c>
    </row>
    <row r="50" spans="1:16" ht="54">
      <c r="A50" s="5" t="s">
        <v>249</v>
      </c>
      <c r="B50" s="2" t="s">
        <v>417</v>
      </c>
      <c r="C50" s="12" t="s">
        <v>418</v>
      </c>
      <c r="D50" s="2" t="s">
        <v>251</v>
      </c>
      <c r="E50" s="2" t="s">
        <v>252</v>
      </c>
      <c r="F50" s="2" t="s">
        <v>320</v>
      </c>
      <c r="G50" s="6" t="s">
        <v>321</v>
      </c>
      <c r="H50" s="2" t="s">
        <v>419</v>
      </c>
      <c r="I50" s="2" t="s">
        <v>420</v>
      </c>
      <c r="J50" s="8" t="s">
        <v>263</v>
      </c>
      <c r="K50" s="8" t="s">
        <v>308</v>
      </c>
      <c r="L50" s="7">
        <v>1500000</v>
      </c>
      <c r="M50" s="5" t="s">
        <v>27</v>
      </c>
      <c r="N50" s="8" t="s">
        <v>421</v>
      </c>
      <c r="O50" s="8" t="s">
        <v>422</v>
      </c>
      <c r="P50" s="19" t="s">
        <v>423</v>
      </c>
    </row>
    <row r="51" spans="1:16" ht="54">
      <c r="A51" s="5" t="s">
        <v>249</v>
      </c>
      <c r="B51" s="2" t="s">
        <v>417</v>
      </c>
      <c r="C51" s="12" t="s">
        <v>424</v>
      </c>
      <c r="D51" s="2" t="s">
        <v>251</v>
      </c>
      <c r="E51" s="2" t="s">
        <v>252</v>
      </c>
      <c r="F51" s="2" t="s">
        <v>268</v>
      </c>
      <c r="G51" s="6" t="s">
        <v>299</v>
      </c>
      <c r="H51" s="2" t="s">
        <v>419</v>
      </c>
      <c r="I51" s="2" t="s">
        <v>420</v>
      </c>
      <c r="J51" s="8" t="s">
        <v>255</v>
      </c>
      <c r="K51" s="8" t="s">
        <v>308</v>
      </c>
      <c r="L51" s="7">
        <f t="shared" ref="L51:L52" si="5">1200*1000</f>
        <v>1200000</v>
      </c>
      <c r="M51" s="5" t="s">
        <v>27</v>
      </c>
      <c r="N51" s="8" t="s">
        <v>270</v>
      </c>
      <c r="O51" s="8" t="s">
        <v>422</v>
      </c>
      <c r="P51" s="9" t="s">
        <v>271</v>
      </c>
    </row>
    <row r="52" spans="1:16" ht="54">
      <c r="A52" s="5" t="s">
        <v>249</v>
      </c>
      <c r="B52" s="2" t="s">
        <v>425</v>
      </c>
      <c r="C52" s="12" t="s">
        <v>424</v>
      </c>
      <c r="D52" s="2" t="s">
        <v>251</v>
      </c>
      <c r="E52" s="2" t="s">
        <v>252</v>
      </c>
      <c r="F52" s="2" t="s">
        <v>268</v>
      </c>
      <c r="G52" s="10" t="s">
        <v>311</v>
      </c>
      <c r="H52" s="2" t="s">
        <v>426</v>
      </c>
      <c r="I52" s="2" t="s">
        <v>427</v>
      </c>
      <c r="J52" s="8" t="s">
        <v>255</v>
      </c>
      <c r="K52" s="8" t="s">
        <v>308</v>
      </c>
      <c r="L52" s="7">
        <f t="shared" si="5"/>
        <v>1200000</v>
      </c>
      <c r="M52" s="5" t="s">
        <v>27</v>
      </c>
      <c r="N52" s="8" t="s">
        <v>270</v>
      </c>
      <c r="O52" s="8" t="s">
        <v>428</v>
      </c>
      <c r="P52" s="9" t="s">
        <v>271</v>
      </c>
    </row>
    <row r="53" spans="1:16" ht="54">
      <c r="A53" s="5" t="s">
        <v>249</v>
      </c>
      <c r="B53" s="2" t="s">
        <v>429</v>
      </c>
      <c r="C53" s="12" t="s">
        <v>424</v>
      </c>
      <c r="D53" s="2" t="s">
        <v>251</v>
      </c>
      <c r="E53" s="2" t="s">
        <v>252</v>
      </c>
      <c r="F53" s="2" t="s">
        <v>268</v>
      </c>
      <c r="G53" s="6" t="s">
        <v>299</v>
      </c>
      <c r="H53" s="2" t="s">
        <v>430</v>
      </c>
      <c r="I53" s="2" t="s">
        <v>431</v>
      </c>
      <c r="J53" s="8" t="s">
        <v>255</v>
      </c>
      <c r="K53" s="8" t="s">
        <v>308</v>
      </c>
      <c r="L53" s="7">
        <f>1200*1000</f>
        <v>1200000</v>
      </c>
      <c r="M53" s="5" t="s">
        <v>27</v>
      </c>
      <c r="N53" s="8" t="s">
        <v>270</v>
      </c>
      <c r="O53" s="8" t="s">
        <v>432</v>
      </c>
      <c r="P53" s="9" t="s">
        <v>271</v>
      </c>
    </row>
    <row r="54" spans="1:16" ht="63">
      <c r="A54" s="5" t="s">
        <v>249</v>
      </c>
      <c r="B54" s="2" t="s">
        <v>429</v>
      </c>
      <c r="C54" s="12" t="s">
        <v>433</v>
      </c>
      <c r="D54" s="2" t="s">
        <v>251</v>
      </c>
      <c r="E54" s="2" t="s">
        <v>252</v>
      </c>
      <c r="F54" s="2" t="s">
        <v>259</v>
      </c>
      <c r="G54" s="6" t="s">
        <v>328</v>
      </c>
      <c r="H54" s="2" t="s">
        <v>430</v>
      </c>
      <c r="I54" s="2" t="s">
        <v>431</v>
      </c>
      <c r="J54" s="8" t="s">
        <v>263</v>
      </c>
      <c r="K54" s="8" t="s">
        <v>308</v>
      </c>
      <c r="L54" s="7">
        <v>2000000</v>
      </c>
      <c r="M54" s="5" t="s">
        <v>27</v>
      </c>
      <c r="N54" s="8" t="s">
        <v>264</v>
      </c>
      <c r="O54" s="8" t="s">
        <v>432</v>
      </c>
      <c r="P54" s="19" t="s">
        <v>333</v>
      </c>
    </row>
    <row r="55" spans="1:16" ht="63">
      <c r="A55" s="5" t="s">
        <v>249</v>
      </c>
      <c r="B55" s="2" t="s">
        <v>429</v>
      </c>
      <c r="C55" s="12" t="s">
        <v>418</v>
      </c>
      <c r="D55" s="2" t="s">
        <v>251</v>
      </c>
      <c r="E55" s="2" t="s">
        <v>252</v>
      </c>
      <c r="F55" s="2" t="s">
        <v>320</v>
      </c>
      <c r="G55" s="6" t="s">
        <v>321</v>
      </c>
      <c r="H55" s="2" t="s">
        <v>430</v>
      </c>
      <c r="I55" s="2" t="s">
        <v>431</v>
      </c>
      <c r="J55" s="8" t="s">
        <v>263</v>
      </c>
      <c r="K55" s="8" t="s">
        <v>308</v>
      </c>
      <c r="L55" s="7">
        <v>1500000</v>
      </c>
      <c r="M55" s="5" t="s">
        <v>27</v>
      </c>
      <c r="N55" s="8" t="s">
        <v>421</v>
      </c>
      <c r="O55" s="8" t="s">
        <v>432</v>
      </c>
      <c r="P55" s="19" t="s">
        <v>434</v>
      </c>
    </row>
    <row r="56" spans="1:16" ht="54">
      <c r="A56" s="5" t="s">
        <v>249</v>
      </c>
      <c r="B56" s="2" t="s">
        <v>162</v>
      </c>
      <c r="C56" s="12" t="s">
        <v>435</v>
      </c>
      <c r="D56" s="2" t="s">
        <v>251</v>
      </c>
      <c r="E56" s="2" t="s">
        <v>252</v>
      </c>
      <c r="F56" s="2" t="s">
        <v>268</v>
      </c>
      <c r="G56" s="6" t="s">
        <v>269</v>
      </c>
      <c r="H56" s="14" t="s">
        <v>164</v>
      </c>
      <c r="I56" s="14" t="s">
        <v>165</v>
      </c>
      <c r="J56" s="8" t="s">
        <v>255</v>
      </c>
      <c r="K56" s="8" t="s">
        <v>308</v>
      </c>
      <c r="L56" s="7">
        <f t="shared" ref="L56:L57" si="6">1200*1000</f>
        <v>1200000</v>
      </c>
      <c r="M56" s="5" t="s">
        <v>27</v>
      </c>
      <c r="N56" s="8" t="s">
        <v>270</v>
      </c>
      <c r="O56" s="8" t="s">
        <v>166</v>
      </c>
      <c r="P56" s="9" t="s">
        <v>271</v>
      </c>
    </row>
    <row r="57" spans="1:16" ht="54">
      <c r="A57" s="5" t="s">
        <v>249</v>
      </c>
      <c r="B57" s="2" t="s">
        <v>167</v>
      </c>
      <c r="C57" s="12" t="s">
        <v>302</v>
      </c>
      <c r="D57" s="2" t="s">
        <v>251</v>
      </c>
      <c r="E57" s="2" t="s">
        <v>252</v>
      </c>
      <c r="F57" s="2" t="s">
        <v>268</v>
      </c>
      <c r="G57" s="6" t="s">
        <v>269</v>
      </c>
      <c r="H57" s="2" t="s">
        <v>168</v>
      </c>
      <c r="I57" s="2" t="s">
        <v>169</v>
      </c>
      <c r="J57" s="8" t="s">
        <v>255</v>
      </c>
      <c r="K57" s="8" t="s">
        <v>308</v>
      </c>
      <c r="L57" s="7">
        <f t="shared" si="6"/>
        <v>1200000</v>
      </c>
      <c r="M57" s="5" t="s">
        <v>27</v>
      </c>
      <c r="N57" s="8" t="s">
        <v>270</v>
      </c>
      <c r="O57" s="8" t="s">
        <v>170</v>
      </c>
      <c r="P57" s="9" t="s">
        <v>271</v>
      </c>
    </row>
    <row r="58" spans="1:16" ht="72">
      <c r="A58" s="5" t="s">
        <v>249</v>
      </c>
      <c r="B58" s="2" t="s">
        <v>167</v>
      </c>
      <c r="C58" s="12" t="s">
        <v>436</v>
      </c>
      <c r="D58" s="2" t="s">
        <v>251</v>
      </c>
      <c r="E58" s="2" t="s">
        <v>252</v>
      </c>
      <c r="F58" s="2" t="s">
        <v>253</v>
      </c>
      <c r="G58" s="6" t="s">
        <v>254</v>
      </c>
      <c r="H58" s="2" t="s">
        <v>168</v>
      </c>
      <c r="I58" s="2" t="s">
        <v>169</v>
      </c>
      <c r="J58" s="8" t="s">
        <v>255</v>
      </c>
      <c r="K58" s="8" t="s">
        <v>308</v>
      </c>
      <c r="L58" s="7">
        <v>2400000</v>
      </c>
      <c r="M58" s="5" t="s">
        <v>27</v>
      </c>
      <c r="N58" s="8" t="s">
        <v>194</v>
      </c>
      <c r="O58" s="8" t="s">
        <v>170</v>
      </c>
      <c r="P58" s="19" t="s">
        <v>256</v>
      </c>
    </row>
    <row r="59" spans="1:16" ht="72">
      <c r="A59" s="5" t="s">
        <v>249</v>
      </c>
      <c r="B59" s="2" t="s">
        <v>437</v>
      </c>
      <c r="C59" s="12" t="s">
        <v>438</v>
      </c>
      <c r="D59" s="2" t="s">
        <v>251</v>
      </c>
      <c r="E59" s="2" t="s">
        <v>252</v>
      </c>
      <c r="F59" s="2" t="s">
        <v>253</v>
      </c>
      <c r="G59" s="10" t="s">
        <v>254</v>
      </c>
      <c r="H59" s="2" t="s">
        <v>439</v>
      </c>
      <c r="I59" s="2" t="s">
        <v>440</v>
      </c>
      <c r="J59" s="8" t="s">
        <v>255</v>
      </c>
      <c r="K59" s="8" t="s">
        <v>308</v>
      </c>
      <c r="L59" s="7">
        <v>2400000</v>
      </c>
      <c r="M59" s="5" t="s">
        <v>27</v>
      </c>
      <c r="N59" s="8" t="s">
        <v>194</v>
      </c>
      <c r="O59" s="8" t="s">
        <v>441</v>
      </c>
      <c r="P59" s="19" t="s">
        <v>256</v>
      </c>
    </row>
    <row r="60" spans="1:16" ht="54">
      <c r="A60" s="5" t="s">
        <v>249</v>
      </c>
      <c r="B60" s="2" t="s">
        <v>442</v>
      </c>
      <c r="C60" s="12" t="s">
        <v>443</v>
      </c>
      <c r="D60" s="2" t="s">
        <v>251</v>
      </c>
      <c r="E60" s="2" t="s">
        <v>252</v>
      </c>
      <c r="F60" s="2" t="s">
        <v>268</v>
      </c>
      <c r="G60" s="6" t="s">
        <v>269</v>
      </c>
      <c r="H60" s="2" t="s">
        <v>444</v>
      </c>
      <c r="I60" s="2" t="s">
        <v>445</v>
      </c>
      <c r="J60" s="8" t="s">
        <v>255</v>
      </c>
      <c r="K60" s="8" t="s">
        <v>308</v>
      </c>
      <c r="L60" s="7">
        <f>1200*1000</f>
        <v>1200000</v>
      </c>
      <c r="M60" s="5" t="s">
        <v>27</v>
      </c>
      <c r="N60" s="8" t="s">
        <v>331</v>
      </c>
      <c r="O60" s="8" t="s">
        <v>286</v>
      </c>
      <c r="P60" s="19" t="s">
        <v>446</v>
      </c>
    </row>
    <row r="61" spans="1:16" ht="72">
      <c r="A61" s="5" t="s">
        <v>249</v>
      </c>
      <c r="B61" s="2" t="s">
        <v>442</v>
      </c>
      <c r="C61" s="12" t="s">
        <v>447</v>
      </c>
      <c r="D61" s="2" t="s">
        <v>251</v>
      </c>
      <c r="E61" s="2" t="s">
        <v>252</v>
      </c>
      <c r="F61" s="2" t="s">
        <v>253</v>
      </c>
      <c r="G61" s="6" t="s">
        <v>254</v>
      </c>
      <c r="H61" s="2" t="s">
        <v>444</v>
      </c>
      <c r="I61" s="2" t="s">
        <v>445</v>
      </c>
      <c r="J61" s="8" t="s">
        <v>255</v>
      </c>
      <c r="K61" s="8" t="s">
        <v>308</v>
      </c>
      <c r="L61" s="7">
        <v>2400000</v>
      </c>
      <c r="M61" s="5" t="s">
        <v>27</v>
      </c>
      <c r="N61" s="8" t="s">
        <v>194</v>
      </c>
      <c r="O61" s="8" t="s">
        <v>286</v>
      </c>
      <c r="P61" s="19" t="s">
        <v>256</v>
      </c>
    </row>
    <row r="62" spans="1:16" ht="54">
      <c r="A62" s="5" t="s">
        <v>249</v>
      </c>
      <c r="B62" s="2" t="s">
        <v>448</v>
      </c>
      <c r="C62" s="12" t="s">
        <v>449</v>
      </c>
      <c r="D62" s="2" t="s">
        <v>251</v>
      </c>
      <c r="E62" s="2" t="s">
        <v>252</v>
      </c>
      <c r="F62" s="2" t="s">
        <v>268</v>
      </c>
      <c r="G62" s="6" t="s">
        <v>269</v>
      </c>
      <c r="H62" s="2" t="s">
        <v>450</v>
      </c>
      <c r="I62" s="2" t="s">
        <v>451</v>
      </c>
      <c r="J62" s="8" t="s">
        <v>255</v>
      </c>
      <c r="K62" s="8" t="s">
        <v>308</v>
      </c>
      <c r="L62" s="7">
        <f t="shared" ref="L62:L63" si="7">1200*1000</f>
        <v>1200000</v>
      </c>
      <c r="M62" s="5" t="s">
        <v>27</v>
      </c>
      <c r="N62" s="8" t="s">
        <v>270</v>
      </c>
      <c r="O62" s="8" t="s">
        <v>452</v>
      </c>
      <c r="P62" s="9" t="s">
        <v>271</v>
      </c>
    </row>
    <row r="63" spans="1:16" ht="54">
      <c r="A63" s="5" t="s">
        <v>249</v>
      </c>
      <c r="B63" s="2" t="s">
        <v>453</v>
      </c>
      <c r="C63" s="12" t="s">
        <v>454</v>
      </c>
      <c r="D63" s="2" t="s">
        <v>251</v>
      </c>
      <c r="E63" s="2" t="s">
        <v>252</v>
      </c>
      <c r="F63" s="2" t="s">
        <v>268</v>
      </c>
      <c r="G63" s="6" t="s">
        <v>269</v>
      </c>
      <c r="H63" s="2" t="s">
        <v>455</v>
      </c>
      <c r="I63" s="2" t="s">
        <v>456</v>
      </c>
      <c r="J63" s="8" t="s">
        <v>255</v>
      </c>
      <c r="K63" s="8" t="s">
        <v>308</v>
      </c>
      <c r="L63" s="7">
        <f t="shared" si="7"/>
        <v>1200000</v>
      </c>
      <c r="M63" s="5" t="s">
        <v>27</v>
      </c>
      <c r="N63" s="8" t="s">
        <v>270</v>
      </c>
      <c r="O63" s="8" t="s">
        <v>457</v>
      </c>
      <c r="P63" s="9" t="s">
        <v>271</v>
      </c>
    </row>
    <row r="64" spans="1:16" ht="72">
      <c r="A64" s="5" t="s">
        <v>249</v>
      </c>
      <c r="B64" s="2" t="s">
        <v>453</v>
      </c>
      <c r="C64" s="12" t="s">
        <v>438</v>
      </c>
      <c r="D64" s="2" t="s">
        <v>251</v>
      </c>
      <c r="E64" s="2" t="s">
        <v>252</v>
      </c>
      <c r="F64" s="2" t="s">
        <v>253</v>
      </c>
      <c r="G64" s="6" t="s">
        <v>458</v>
      </c>
      <c r="H64" s="2" t="s">
        <v>455</v>
      </c>
      <c r="I64" s="2" t="s">
        <v>456</v>
      </c>
      <c r="J64" s="8" t="s">
        <v>255</v>
      </c>
      <c r="K64" s="8" t="s">
        <v>308</v>
      </c>
      <c r="L64" s="7">
        <v>700000</v>
      </c>
      <c r="M64" s="5" t="s">
        <v>27</v>
      </c>
      <c r="N64" s="8" t="s">
        <v>194</v>
      </c>
      <c r="O64" s="8" t="s">
        <v>457</v>
      </c>
      <c r="P64" s="19" t="s">
        <v>256</v>
      </c>
    </row>
    <row r="65" spans="1:16" ht="63">
      <c r="A65" s="5" t="s">
        <v>249</v>
      </c>
      <c r="B65" s="2" t="s">
        <v>453</v>
      </c>
      <c r="C65" s="12" t="s">
        <v>459</v>
      </c>
      <c r="D65" s="2" t="s">
        <v>251</v>
      </c>
      <c r="E65" s="2" t="s">
        <v>252</v>
      </c>
      <c r="F65" s="2" t="s">
        <v>320</v>
      </c>
      <c r="G65" s="6" t="s">
        <v>460</v>
      </c>
      <c r="H65" s="2" t="s">
        <v>455</v>
      </c>
      <c r="I65" s="2" t="s">
        <v>456</v>
      </c>
      <c r="J65" s="8" t="s">
        <v>263</v>
      </c>
      <c r="K65" s="8" t="s">
        <v>308</v>
      </c>
      <c r="L65" s="7">
        <v>1000000</v>
      </c>
      <c r="M65" s="5" t="s">
        <v>27</v>
      </c>
      <c r="N65" s="2" t="s">
        <v>421</v>
      </c>
      <c r="O65" s="8" t="s">
        <v>457</v>
      </c>
      <c r="P65" s="19" t="s">
        <v>461</v>
      </c>
    </row>
    <row r="66" spans="1:16" ht="54">
      <c r="A66" s="5" t="s">
        <v>249</v>
      </c>
      <c r="B66" s="2" t="s">
        <v>462</v>
      </c>
      <c r="C66" s="12" t="s">
        <v>463</v>
      </c>
      <c r="D66" s="2" t="s">
        <v>251</v>
      </c>
      <c r="E66" s="2" t="s">
        <v>252</v>
      </c>
      <c r="F66" s="2" t="s">
        <v>268</v>
      </c>
      <c r="G66" s="6" t="s">
        <v>269</v>
      </c>
      <c r="H66" s="2" t="s">
        <v>464</v>
      </c>
      <c r="I66" s="2" t="s">
        <v>465</v>
      </c>
      <c r="J66" s="8" t="s">
        <v>255</v>
      </c>
      <c r="K66" s="8" t="s">
        <v>308</v>
      </c>
      <c r="L66" s="7">
        <f>1200*1000</f>
        <v>1200000</v>
      </c>
      <c r="M66" s="5" t="s">
        <v>27</v>
      </c>
      <c r="N66" s="8" t="s">
        <v>270</v>
      </c>
      <c r="O66" s="8" t="s">
        <v>466</v>
      </c>
      <c r="P66" s="9" t="s">
        <v>271</v>
      </c>
    </row>
    <row r="67" spans="1:16" ht="72">
      <c r="A67" s="5" t="s">
        <v>249</v>
      </c>
      <c r="B67" s="2" t="s">
        <v>467</v>
      </c>
      <c r="C67" s="12" t="s">
        <v>438</v>
      </c>
      <c r="D67" s="2" t="s">
        <v>251</v>
      </c>
      <c r="E67" s="2" t="s">
        <v>252</v>
      </c>
      <c r="F67" s="2" t="s">
        <v>253</v>
      </c>
      <c r="G67" s="6" t="s">
        <v>254</v>
      </c>
      <c r="H67" s="2" t="s">
        <v>468</v>
      </c>
      <c r="I67" s="2" t="s">
        <v>469</v>
      </c>
      <c r="J67" s="8" t="s">
        <v>255</v>
      </c>
      <c r="K67" s="8" t="s">
        <v>308</v>
      </c>
      <c r="L67" s="7">
        <v>2400000</v>
      </c>
      <c r="M67" s="5" t="s">
        <v>27</v>
      </c>
      <c r="N67" s="8" t="s">
        <v>194</v>
      </c>
      <c r="O67" s="8" t="s">
        <v>470</v>
      </c>
      <c r="P67" s="19" t="s">
        <v>256</v>
      </c>
    </row>
    <row r="68" spans="1:16" ht="54">
      <c r="A68" s="5" t="s">
        <v>249</v>
      </c>
      <c r="B68" s="2" t="s">
        <v>471</v>
      </c>
      <c r="C68" s="12" t="s">
        <v>472</v>
      </c>
      <c r="D68" s="2" t="s">
        <v>251</v>
      </c>
      <c r="E68" s="2" t="s">
        <v>252</v>
      </c>
      <c r="F68" s="2" t="s">
        <v>268</v>
      </c>
      <c r="G68" s="6" t="s">
        <v>473</v>
      </c>
      <c r="H68" s="2" t="s">
        <v>474</v>
      </c>
      <c r="I68" s="2" t="s">
        <v>475</v>
      </c>
      <c r="J68" s="8" t="s">
        <v>255</v>
      </c>
      <c r="K68" s="8" t="s">
        <v>308</v>
      </c>
      <c r="L68" s="7">
        <f>1200*1000</f>
        <v>1200000</v>
      </c>
      <c r="M68" s="5" t="s">
        <v>27</v>
      </c>
      <c r="N68" s="8" t="s">
        <v>270</v>
      </c>
      <c r="O68" s="8" t="s">
        <v>476</v>
      </c>
      <c r="P68" s="9" t="s">
        <v>271</v>
      </c>
    </row>
    <row r="69" spans="1:16" ht="72">
      <c r="A69" s="5" t="s">
        <v>249</v>
      </c>
      <c r="B69" s="2" t="s">
        <v>477</v>
      </c>
      <c r="C69" s="12" t="s">
        <v>438</v>
      </c>
      <c r="D69" s="2" t="s">
        <v>251</v>
      </c>
      <c r="E69" s="2" t="s">
        <v>252</v>
      </c>
      <c r="F69" s="2" t="s">
        <v>253</v>
      </c>
      <c r="G69" s="10" t="s">
        <v>254</v>
      </c>
      <c r="H69" s="2" t="s">
        <v>478</v>
      </c>
      <c r="I69" s="2" t="s">
        <v>479</v>
      </c>
      <c r="J69" s="8" t="s">
        <v>255</v>
      </c>
      <c r="K69" s="8" t="s">
        <v>308</v>
      </c>
      <c r="L69" s="7">
        <v>2400000</v>
      </c>
      <c r="M69" s="5" t="s">
        <v>27</v>
      </c>
      <c r="N69" s="8" t="s">
        <v>194</v>
      </c>
      <c r="O69" s="8" t="s">
        <v>480</v>
      </c>
      <c r="P69" s="19" t="s">
        <v>256</v>
      </c>
    </row>
    <row r="70" spans="1:16" ht="54">
      <c r="A70" s="5" t="s">
        <v>249</v>
      </c>
      <c r="B70" s="2" t="s">
        <v>481</v>
      </c>
      <c r="C70" s="12" t="s">
        <v>482</v>
      </c>
      <c r="D70" s="2" t="s">
        <v>251</v>
      </c>
      <c r="E70" s="2" t="s">
        <v>252</v>
      </c>
      <c r="F70" s="2" t="s">
        <v>268</v>
      </c>
      <c r="G70" s="6" t="s">
        <v>473</v>
      </c>
      <c r="H70" s="2" t="s">
        <v>483</v>
      </c>
      <c r="I70" s="2" t="s">
        <v>484</v>
      </c>
      <c r="J70" s="8" t="s">
        <v>255</v>
      </c>
      <c r="K70" s="8" t="s">
        <v>308</v>
      </c>
      <c r="L70" s="7">
        <f>1200*1000</f>
        <v>1200000</v>
      </c>
      <c r="M70" s="5" t="s">
        <v>27</v>
      </c>
      <c r="N70" s="8" t="s">
        <v>270</v>
      </c>
      <c r="O70" s="8" t="s">
        <v>485</v>
      </c>
      <c r="P70" s="9" t="s">
        <v>271</v>
      </c>
    </row>
    <row r="71" spans="1:16" ht="54">
      <c r="A71" s="5" t="s">
        <v>249</v>
      </c>
      <c r="B71" s="2" t="s">
        <v>486</v>
      </c>
      <c r="C71" s="12" t="s">
        <v>487</v>
      </c>
      <c r="D71" s="2" t="s">
        <v>251</v>
      </c>
      <c r="E71" s="2" t="s">
        <v>252</v>
      </c>
      <c r="F71" s="2" t="s">
        <v>268</v>
      </c>
      <c r="G71" s="6" t="s">
        <v>473</v>
      </c>
      <c r="H71" s="2" t="s">
        <v>488</v>
      </c>
      <c r="I71" s="2" t="s">
        <v>489</v>
      </c>
      <c r="J71" s="8" t="s">
        <v>255</v>
      </c>
      <c r="K71" s="8" t="s">
        <v>308</v>
      </c>
      <c r="L71" s="7">
        <f>1200*1000</f>
        <v>1200000</v>
      </c>
      <c r="M71" s="5" t="s">
        <v>27</v>
      </c>
      <c r="N71" s="8" t="s">
        <v>270</v>
      </c>
      <c r="O71" s="8" t="s">
        <v>490</v>
      </c>
      <c r="P71" s="9" t="s">
        <v>271</v>
      </c>
    </row>
    <row r="72" spans="1:16" ht="45">
      <c r="A72" s="5" t="s">
        <v>249</v>
      </c>
      <c r="B72" s="2" t="s">
        <v>486</v>
      </c>
      <c r="C72" s="12" t="s">
        <v>491</v>
      </c>
      <c r="D72" s="2" t="s">
        <v>251</v>
      </c>
      <c r="E72" s="2" t="s">
        <v>252</v>
      </c>
      <c r="F72" s="2" t="s">
        <v>259</v>
      </c>
      <c r="G72" s="6" t="s">
        <v>260</v>
      </c>
      <c r="H72" s="2" t="s">
        <v>488</v>
      </c>
      <c r="I72" s="2" t="s">
        <v>489</v>
      </c>
      <c r="J72" s="8" t="s">
        <v>263</v>
      </c>
      <c r="K72" s="8" t="s">
        <v>308</v>
      </c>
      <c r="L72" s="7">
        <f>1000*4000</f>
        <v>4000000</v>
      </c>
      <c r="M72" s="5" t="s">
        <v>27</v>
      </c>
      <c r="N72" s="8" t="s">
        <v>331</v>
      </c>
      <c r="O72" s="8" t="s">
        <v>490</v>
      </c>
      <c r="P72" s="9" t="s">
        <v>266</v>
      </c>
    </row>
    <row r="73" spans="1:16" ht="54">
      <c r="A73" s="5" t="s">
        <v>249</v>
      </c>
      <c r="B73" s="8" t="s">
        <v>492</v>
      </c>
      <c r="C73" s="12" t="s">
        <v>493</v>
      </c>
      <c r="D73" s="2" t="s">
        <v>251</v>
      </c>
      <c r="E73" s="2" t="s">
        <v>252</v>
      </c>
      <c r="F73" s="2" t="s">
        <v>268</v>
      </c>
      <c r="G73" s="10" t="s">
        <v>473</v>
      </c>
      <c r="H73" s="2" t="s">
        <v>494</v>
      </c>
      <c r="I73" s="2" t="s">
        <v>495</v>
      </c>
      <c r="J73" s="8" t="s">
        <v>255</v>
      </c>
      <c r="K73" s="8" t="s">
        <v>308</v>
      </c>
      <c r="L73" s="7">
        <f t="shared" ref="L73:L74" si="8">1200*1000</f>
        <v>1200000</v>
      </c>
      <c r="M73" s="5" t="s">
        <v>27</v>
      </c>
      <c r="N73" s="8" t="s">
        <v>270</v>
      </c>
      <c r="O73" s="8" t="s">
        <v>496</v>
      </c>
      <c r="P73" s="9" t="s">
        <v>271</v>
      </c>
    </row>
    <row r="74" spans="1:16" ht="54">
      <c r="A74" s="5" t="s">
        <v>249</v>
      </c>
      <c r="B74" s="2" t="s">
        <v>106</v>
      </c>
      <c r="C74" s="12" t="s">
        <v>497</v>
      </c>
      <c r="D74" s="2" t="s">
        <v>251</v>
      </c>
      <c r="E74" s="2" t="s">
        <v>252</v>
      </c>
      <c r="F74" s="2" t="s">
        <v>268</v>
      </c>
      <c r="G74" s="6" t="s">
        <v>473</v>
      </c>
      <c r="H74" s="2" t="s">
        <v>107</v>
      </c>
      <c r="I74" s="2" t="s">
        <v>108</v>
      </c>
      <c r="J74" s="8" t="s">
        <v>255</v>
      </c>
      <c r="K74" s="8" t="s">
        <v>308</v>
      </c>
      <c r="L74" s="7">
        <f t="shared" si="8"/>
        <v>1200000</v>
      </c>
      <c r="M74" s="5" t="s">
        <v>27</v>
      </c>
      <c r="N74" s="8" t="s">
        <v>270</v>
      </c>
      <c r="O74" s="8" t="s">
        <v>63</v>
      </c>
      <c r="P74" s="9" t="s">
        <v>271</v>
      </c>
    </row>
    <row r="75" spans="1:16" ht="72">
      <c r="A75" s="5" t="s">
        <v>249</v>
      </c>
      <c r="B75" s="2" t="s">
        <v>172</v>
      </c>
      <c r="C75" s="12" t="s">
        <v>498</v>
      </c>
      <c r="D75" s="2" t="s">
        <v>251</v>
      </c>
      <c r="E75" s="2" t="s">
        <v>252</v>
      </c>
      <c r="F75" s="2" t="s">
        <v>253</v>
      </c>
      <c r="G75" s="6" t="s">
        <v>254</v>
      </c>
      <c r="H75" s="2" t="s">
        <v>173</v>
      </c>
      <c r="I75" s="2" t="s">
        <v>174</v>
      </c>
      <c r="J75" s="8" t="s">
        <v>255</v>
      </c>
      <c r="K75" s="8" t="s">
        <v>308</v>
      </c>
      <c r="L75" s="7">
        <v>2400000</v>
      </c>
      <c r="M75" s="5" t="s">
        <v>27</v>
      </c>
      <c r="N75" s="8" t="s">
        <v>194</v>
      </c>
      <c r="O75" s="8" t="s">
        <v>175</v>
      </c>
      <c r="P75" s="19" t="s">
        <v>256</v>
      </c>
    </row>
    <row r="76" spans="1:16" ht="72">
      <c r="A76" s="5" t="s">
        <v>249</v>
      </c>
      <c r="B76" s="2" t="s">
        <v>176</v>
      </c>
      <c r="C76" s="12" t="s">
        <v>438</v>
      </c>
      <c r="D76" s="2" t="s">
        <v>251</v>
      </c>
      <c r="E76" s="2" t="s">
        <v>252</v>
      </c>
      <c r="F76" s="2" t="s">
        <v>253</v>
      </c>
      <c r="G76" s="6" t="s">
        <v>254</v>
      </c>
      <c r="H76" s="2" t="s">
        <v>177</v>
      </c>
      <c r="I76" s="2" t="s">
        <v>178</v>
      </c>
      <c r="J76" s="8" t="s">
        <v>255</v>
      </c>
      <c r="K76" s="8" t="s">
        <v>308</v>
      </c>
      <c r="L76" s="7">
        <v>2400000</v>
      </c>
      <c r="M76" s="5" t="s">
        <v>27</v>
      </c>
      <c r="N76" s="8" t="s">
        <v>194</v>
      </c>
      <c r="O76" s="8" t="s">
        <v>179</v>
      </c>
      <c r="P76" s="19" t="s">
        <v>256</v>
      </c>
    </row>
    <row r="77" spans="1:16" ht="54">
      <c r="A77" s="5" t="s">
        <v>249</v>
      </c>
      <c r="B77" s="2" t="s">
        <v>499</v>
      </c>
      <c r="C77" s="12" t="s">
        <v>500</v>
      </c>
      <c r="D77" s="2" t="s">
        <v>251</v>
      </c>
      <c r="E77" s="2" t="s">
        <v>252</v>
      </c>
      <c r="F77" s="2" t="s">
        <v>268</v>
      </c>
      <c r="G77" s="6" t="s">
        <v>269</v>
      </c>
      <c r="H77" s="2" t="s">
        <v>501</v>
      </c>
      <c r="I77" s="2" t="s">
        <v>502</v>
      </c>
      <c r="J77" s="8" t="s">
        <v>255</v>
      </c>
      <c r="K77" s="8" t="s">
        <v>308</v>
      </c>
      <c r="L77" s="7">
        <f t="shared" ref="L77:L79" si="9">1200*1000</f>
        <v>1200000</v>
      </c>
      <c r="M77" s="5" t="s">
        <v>27</v>
      </c>
      <c r="N77" s="8" t="s">
        <v>270</v>
      </c>
      <c r="O77" s="8" t="s">
        <v>503</v>
      </c>
      <c r="P77" s="9" t="s">
        <v>271</v>
      </c>
    </row>
    <row r="78" spans="1:16" ht="54">
      <c r="A78" s="5" t="s">
        <v>249</v>
      </c>
      <c r="B78" s="2" t="s">
        <v>109</v>
      </c>
      <c r="C78" s="12" t="s">
        <v>504</v>
      </c>
      <c r="D78" s="2" t="s">
        <v>251</v>
      </c>
      <c r="E78" s="2" t="s">
        <v>252</v>
      </c>
      <c r="F78" s="2" t="s">
        <v>268</v>
      </c>
      <c r="G78" s="10" t="s">
        <v>505</v>
      </c>
      <c r="H78" s="2" t="s">
        <v>506</v>
      </c>
      <c r="I78" s="2" t="s">
        <v>111</v>
      </c>
      <c r="J78" s="8" t="s">
        <v>255</v>
      </c>
      <c r="K78" s="8" t="s">
        <v>308</v>
      </c>
      <c r="L78" s="7">
        <f t="shared" si="9"/>
        <v>1200000</v>
      </c>
      <c r="M78" s="5" t="s">
        <v>27</v>
      </c>
      <c r="N78" s="8" t="s">
        <v>270</v>
      </c>
      <c r="O78" s="8" t="s">
        <v>112</v>
      </c>
      <c r="P78" s="9" t="s">
        <v>271</v>
      </c>
    </row>
    <row r="79" spans="1:16" ht="54">
      <c r="A79" s="5" t="s">
        <v>249</v>
      </c>
      <c r="B79" s="2" t="s">
        <v>507</v>
      </c>
      <c r="C79" s="12" t="s">
        <v>508</v>
      </c>
      <c r="D79" s="2" t="s">
        <v>251</v>
      </c>
      <c r="E79" s="2" t="s">
        <v>252</v>
      </c>
      <c r="F79" s="2" t="s">
        <v>268</v>
      </c>
      <c r="G79" s="6" t="s">
        <v>299</v>
      </c>
      <c r="H79" s="2" t="s">
        <v>509</v>
      </c>
      <c r="I79" s="2" t="s">
        <v>510</v>
      </c>
      <c r="J79" s="8" t="s">
        <v>255</v>
      </c>
      <c r="K79" s="8" t="s">
        <v>308</v>
      </c>
      <c r="L79" s="7">
        <f t="shared" si="9"/>
        <v>1200000</v>
      </c>
      <c r="M79" s="5" t="s">
        <v>27</v>
      </c>
      <c r="N79" s="8" t="s">
        <v>270</v>
      </c>
      <c r="O79" s="8" t="s">
        <v>511</v>
      </c>
      <c r="P79" s="9" t="s">
        <v>271</v>
      </c>
    </row>
    <row r="80" spans="1:16" ht="54">
      <c r="A80" s="5" t="s">
        <v>249</v>
      </c>
      <c r="B80" s="2" t="s">
        <v>512</v>
      </c>
      <c r="C80" s="12" t="s">
        <v>513</v>
      </c>
      <c r="D80" s="2" t="s">
        <v>251</v>
      </c>
      <c r="E80" s="2" t="s">
        <v>252</v>
      </c>
      <c r="F80" s="2" t="s">
        <v>268</v>
      </c>
      <c r="G80" s="6" t="s">
        <v>473</v>
      </c>
      <c r="H80" s="2" t="s">
        <v>514</v>
      </c>
      <c r="I80" s="2" t="s">
        <v>515</v>
      </c>
      <c r="J80" s="8" t="s">
        <v>255</v>
      </c>
      <c r="K80" s="8" t="s">
        <v>308</v>
      </c>
      <c r="L80" s="7">
        <f>1200*1000</f>
        <v>1200000</v>
      </c>
      <c r="M80" s="5" t="s">
        <v>27</v>
      </c>
      <c r="N80" s="8" t="s">
        <v>270</v>
      </c>
      <c r="O80" s="8" t="s">
        <v>516</v>
      </c>
      <c r="P80" s="9" t="s">
        <v>271</v>
      </c>
    </row>
    <row r="81" spans="1:16" ht="72">
      <c r="A81" s="5" t="s">
        <v>249</v>
      </c>
      <c r="B81" s="2" t="s">
        <v>517</v>
      </c>
      <c r="C81" s="12" t="s">
        <v>438</v>
      </c>
      <c r="D81" s="2" t="s">
        <v>251</v>
      </c>
      <c r="E81" s="2" t="s">
        <v>252</v>
      </c>
      <c r="F81" s="2" t="s">
        <v>253</v>
      </c>
      <c r="G81" s="6" t="s">
        <v>518</v>
      </c>
      <c r="H81" s="2" t="s">
        <v>519</v>
      </c>
      <c r="I81" s="2" t="s">
        <v>520</v>
      </c>
      <c r="J81" s="8" t="s">
        <v>255</v>
      </c>
      <c r="K81" s="8" t="s">
        <v>308</v>
      </c>
      <c r="L81" s="7">
        <v>2400000</v>
      </c>
      <c r="M81" s="5" t="s">
        <v>27</v>
      </c>
      <c r="N81" s="8" t="s">
        <v>194</v>
      </c>
      <c r="O81" s="8" t="s">
        <v>521</v>
      </c>
      <c r="P81" s="19" t="s">
        <v>256</v>
      </c>
    </row>
    <row r="82" spans="1:16" ht="54">
      <c r="A82" s="5" t="s">
        <v>249</v>
      </c>
      <c r="B82" s="2" t="s">
        <v>517</v>
      </c>
      <c r="C82" s="12" t="s">
        <v>522</v>
      </c>
      <c r="D82" s="2" t="s">
        <v>251</v>
      </c>
      <c r="E82" s="2" t="s">
        <v>252</v>
      </c>
      <c r="F82" s="2" t="s">
        <v>268</v>
      </c>
      <c r="G82" s="6" t="s">
        <v>311</v>
      </c>
      <c r="H82" s="2" t="s">
        <v>519</v>
      </c>
      <c r="I82" s="2" t="s">
        <v>520</v>
      </c>
      <c r="J82" s="8" t="s">
        <v>255</v>
      </c>
      <c r="K82" s="8" t="s">
        <v>308</v>
      </c>
      <c r="L82" s="7">
        <f t="shared" ref="L82:L83" si="10">1200*1000</f>
        <v>1200000</v>
      </c>
      <c r="M82" s="5" t="s">
        <v>27</v>
      </c>
      <c r="N82" s="8" t="s">
        <v>270</v>
      </c>
      <c r="O82" s="8" t="s">
        <v>521</v>
      </c>
      <c r="P82" s="9" t="s">
        <v>271</v>
      </c>
    </row>
    <row r="83" spans="1:16" ht="54">
      <c r="A83" s="5" t="s">
        <v>249</v>
      </c>
      <c r="B83" s="2" t="s">
        <v>523</v>
      </c>
      <c r="C83" s="12" t="s">
        <v>524</v>
      </c>
      <c r="D83" s="2" t="s">
        <v>251</v>
      </c>
      <c r="E83" s="2" t="s">
        <v>252</v>
      </c>
      <c r="F83" s="2" t="s">
        <v>268</v>
      </c>
      <c r="G83" s="6" t="s">
        <v>269</v>
      </c>
      <c r="H83" s="2" t="s">
        <v>525</v>
      </c>
      <c r="I83" s="2" t="s">
        <v>526</v>
      </c>
      <c r="J83" s="8" t="s">
        <v>255</v>
      </c>
      <c r="K83" s="8" t="s">
        <v>308</v>
      </c>
      <c r="L83" s="7">
        <f t="shared" si="10"/>
        <v>1200000</v>
      </c>
      <c r="M83" s="5" t="s">
        <v>27</v>
      </c>
      <c r="N83" s="8" t="s">
        <v>270</v>
      </c>
      <c r="O83" s="8" t="s">
        <v>527</v>
      </c>
      <c r="P83" s="9" t="s">
        <v>271</v>
      </c>
    </row>
    <row r="84" spans="1:16" ht="72">
      <c r="A84" s="5" t="s">
        <v>249</v>
      </c>
      <c r="B84" s="2" t="s">
        <v>523</v>
      </c>
      <c r="C84" s="12" t="s">
        <v>528</v>
      </c>
      <c r="D84" s="2" t="s">
        <v>251</v>
      </c>
      <c r="E84" s="2" t="s">
        <v>252</v>
      </c>
      <c r="F84" s="2" t="s">
        <v>253</v>
      </c>
      <c r="G84" s="6" t="s">
        <v>458</v>
      </c>
      <c r="H84" s="2" t="s">
        <v>525</v>
      </c>
      <c r="I84" s="2" t="s">
        <v>526</v>
      </c>
      <c r="J84" s="8" t="s">
        <v>255</v>
      </c>
      <c r="K84" s="8" t="s">
        <v>308</v>
      </c>
      <c r="L84" s="7">
        <v>800000</v>
      </c>
      <c r="M84" s="5" t="s">
        <v>27</v>
      </c>
      <c r="N84" s="8" t="s">
        <v>194</v>
      </c>
      <c r="O84" s="8" t="s">
        <v>527</v>
      </c>
      <c r="P84" s="19" t="s">
        <v>256</v>
      </c>
    </row>
    <row r="85" spans="1:16" ht="54">
      <c r="A85" s="5" t="s">
        <v>249</v>
      </c>
      <c r="B85" s="8" t="s">
        <v>113</v>
      </c>
      <c r="C85" s="12" t="s">
        <v>529</v>
      </c>
      <c r="D85" s="2" t="s">
        <v>251</v>
      </c>
      <c r="E85" s="2" t="s">
        <v>252</v>
      </c>
      <c r="F85" s="2" t="s">
        <v>268</v>
      </c>
      <c r="G85" s="10" t="s">
        <v>473</v>
      </c>
      <c r="H85" s="2" t="s">
        <v>115</v>
      </c>
      <c r="I85" s="2" t="s">
        <v>116</v>
      </c>
      <c r="J85" s="8" t="s">
        <v>255</v>
      </c>
      <c r="K85" s="8" t="s">
        <v>308</v>
      </c>
      <c r="L85" s="7">
        <f>1200*1000</f>
        <v>1200000</v>
      </c>
      <c r="M85" s="5" t="s">
        <v>27</v>
      </c>
      <c r="N85" s="8" t="s">
        <v>270</v>
      </c>
      <c r="O85" s="8" t="s">
        <v>117</v>
      </c>
      <c r="P85" s="9" t="s">
        <v>271</v>
      </c>
    </row>
    <row r="86" spans="1:16" ht="72">
      <c r="A86" s="5" t="s">
        <v>249</v>
      </c>
      <c r="B86" s="8" t="s">
        <v>113</v>
      </c>
      <c r="C86" s="12" t="s">
        <v>530</v>
      </c>
      <c r="D86" s="2" t="s">
        <v>251</v>
      </c>
      <c r="E86" s="2" t="s">
        <v>252</v>
      </c>
      <c r="F86" s="2" t="s">
        <v>253</v>
      </c>
      <c r="G86" s="10" t="s">
        <v>254</v>
      </c>
      <c r="H86" s="2" t="s">
        <v>115</v>
      </c>
      <c r="I86" s="2" t="s">
        <v>116</v>
      </c>
      <c r="J86" s="8" t="s">
        <v>255</v>
      </c>
      <c r="K86" s="8" t="s">
        <v>308</v>
      </c>
      <c r="L86" s="7">
        <v>2400000</v>
      </c>
      <c r="M86" s="5" t="s">
        <v>27</v>
      </c>
      <c r="N86" s="8" t="s">
        <v>194</v>
      </c>
      <c r="O86" s="8" t="s">
        <v>117</v>
      </c>
      <c r="P86" s="19" t="s">
        <v>256</v>
      </c>
    </row>
    <row r="87" spans="1:16" ht="72">
      <c r="A87" s="5" t="s">
        <v>249</v>
      </c>
      <c r="B87" s="8" t="s">
        <v>531</v>
      </c>
      <c r="C87" s="12" t="s">
        <v>532</v>
      </c>
      <c r="D87" s="2" t="s">
        <v>251</v>
      </c>
      <c r="E87" s="2" t="s">
        <v>252</v>
      </c>
      <c r="F87" s="2" t="s">
        <v>253</v>
      </c>
      <c r="G87" s="10" t="s">
        <v>254</v>
      </c>
      <c r="H87" s="2" t="s">
        <v>533</v>
      </c>
      <c r="I87" s="2" t="s">
        <v>534</v>
      </c>
      <c r="J87" s="8" t="s">
        <v>255</v>
      </c>
      <c r="K87" s="8" t="s">
        <v>308</v>
      </c>
      <c r="L87" s="7">
        <v>2400000</v>
      </c>
      <c r="M87" s="5" t="s">
        <v>27</v>
      </c>
      <c r="N87" s="8" t="s">
        <v>270</v>
      </c>
      <c r="O87" s="8" t="s">
        <v>88</v>
      </c>
      <c r="P87" s="19" t="s">
        <v>256</v>
      </c>
    </row>
    <row r="88" spans="1:16" ht="54">
      <c r="A88" s="5" t="s">
        <v>249</v>
      </c>
      <c r="B88" s="2" t="s">
        <v>535</v>
      </c>
      <c r="C88" s="12" t="s">
        <v>536</v>
      </c>
      <c r="D88" s="2" t="s">
        <v>251</v>
      </c>
      <c r="E88" s="2" t="s">
        <v>252</v>
      </c>
      <c r="F88" s="2" t="s">
        <v>268</v>
      </c>
      <c r="G88" s="6" t="s">
        <v>269</v>
      </c>
      <c r="H88" s="2" t="s">
        <v>537</v>
      </c>
      <c r="I88" s="2" t="s">
        <v>538</v>
      </c>
      <c r="J88" s="8" t="s">
        <v>255</v>
      </c>
      <c r="K88" s="8" t="s">
        <v>308</v>
      </c>
      <c r="L88" s="7">
        <f>1200*1000</f>
        <v>1200000</v>
      </c>
      <c r="M88" s="5" t="s">
        <v>27</v>
      </c>
      <c r="N88" s="8" t="s">
        <v>270</v>
      </c>
      <c r="O88" s="8" t="s">
        <v>539</v>
      </c>
      <c r="P88" s="9" t="s">
        <v>271</v>
      </c>
    </row>
    <row r="89" spans="1:16" ht="72">
      <c r="A89" s="5" t="s">
        <v>249</v>
      </c>
      <c r="B89" s="2" t="s">
        <v>118</v>
      </c>
      <c r="C89" s="12" t="s">
        <v>530</v>
      </c>
      <c r="D89" s="2" t="s">
        <v>251</v>
      </c>
      <c r="E89" s="2" t="s">
        <v>252</v>
      </c>
      <c r="F89" s="2" t="s">
        <v>253</v>
      </c>
      <c r="G89" s="6" t="s">
        <v>540</v>
      </c>
      <c r="H89" s="2" t="s">
        <v>121</v>
      </c>
      <c r="I89" s="2" t="s">
        <v>122</v>
      </c>
      <c r="J89" s="8" t="s">
        <v>255</v>
      </c>
      <c r="K89" s="8" t="s">
        <v>308</v>
      </c>
      <c r="L89" s="7">
        <v>2400000</v>
      </c>
      <c r="M89" s="5" t="s">
        <v>27</v>
      </c>
      <c r="N89" s="8" t="s">
        <v>194</v>
      </c>
      <c r="O89" s="8" t="s">
        <v>123</v>
      </c>
      <c r="P89" s="19" t="s">
        <v>256</v>
      </c>
    </row>
    <row r="90" spans="1:16" ht="54">
      <c r="A90" s="5" t="s">
        <v>249</v>
      </c>
      <c r="B90" s="2" t="s">
        <v>124</v>
      </c>
      <c r="C90" s="12" t="s">
        <v>302</v>
      </c>
      <c r="D90" s="2" t="s">
        <v>251</v>
      </c>
      <c r="E90" s="2" t="s">
        <v>252</v>
      </c>
      <c r="F90" s="2" t="s">
        <v>268</v>
      </c>
      <c r="G90" s="10" t="s">
        <v>269</v>
      </c>
      <c r="H90" s="2" t="s">
        <v>125</v>
      </c>
      <c r="I90" s="2" t="s">
        <v>126</v>
      </c>
      <c r="J90" s="8" t="s">
        <v>255</v>
      </c>
      <c r="K90" s="8" t="s">
        <v>308</v>
      </c>
      <c r="L90" s="7">
        <f t="shared" ref="L90:L92" si="11">1200*1000</f>
        <v>1200000</v>
      </c>
      <c r="M90" s="5" t="s">
        <v>27</v>
      </c>
      <c r="N90" s="8" t="s">
        <v>270</v>
      </c>
      <c r="O90" s="8" t="s">
        <v>127</v>
      </c>
      <c r="P90" s="9" t="s">
        <v>271</v>
      </c>
    </row>
    <row r="91" spans="1:16" ht="54">
      <c r="A91" s="5" t="s">
        <v>249</v>
      </c>
      <c r="B91" s="2" t="s">
        <v>541</v>
      </c>
      <c r="C91" s="12" t="s">
        <v>302</v>
      </c>
      <c r="D91" s="2" t="s">
        <v>251</v>
      </c>
      <c r="E91" s="2" t="s">
        <v>252</v>
      </c>
      <c r="F91" s="2" t="s">
        <v>268</v>
      </c>
      <c r="G91" s="10" t="s">
        <v>346</v>
      </c>
      <c r="H91" s="2" t="s">
        <v>542</v>
      </c>
      <c r="I91" s="2" t="s">
        <v>543</v>
      </c>
      <c r="J91" s="8" t="s">
        <v>255</v>
      </c>
      <c r="K91" s="8" t="s">
        <v>308</v>
      </c>
      <c r="L91" s="7">
        <f t="shared" si="11"/>
        <v>1200000</v>
      </c>
      <c r="M91" s="5" t="s">
        <v>27</v>
      </c>
      <c r="N91" s="8" t="s">
        <v>270</v>
      </c>
      <c r="O91" s="8" t="s">
        <v>544</v>
      </c>
      <c r="P91" s="9" t="s">
        <v>271</v>
      </c>
    </row>
    <row r="92" spans="1:16" ht="54">
      <c r="A92" s="5" t="s">
        <v>249</v>
      </c>
      <c r="B92" s="8" t="s">
        <v>545</v>
      </c>
      <c r="C92" s="12" t="s">
        <v>546</v>
      </c>
      <c r="D92" s="2" t="s">
        <v>251</v>
      </c>
      <c r="E92" s="2" t="s">
        <v>252</v>
      </c>
      <c r="F92" s="2" t="s">
        <v>268</v>
      </c>
      <c r="G92" s="10" t="s">
        <v>473</v>
      </c>
      <c r="H92" s="2" t="s">
        <v>547</v>
      </c>
      <c r="I92" s="2" t="s">
        <v>548</v>
      </c>
      <c r="J92" s="8" t="s">
        <v>255</v>
      </c>
      <c r="K92" s="8" t="s">
        <v>308</v>
      </c>
      <c r="L92" s="7">
        <f t="shared" si="11"/>
        <v>1200000</v>
      </c>
      <c r="M92" s="5" t="s">
        <v>27</v>
      </c>
      <c r="N92" s="8" t="s">
        <v>270</v>
      </c>
      <c r="O92" s="8" t="s">
        <v>549</v>
      </c>
      <c r="P92" s="9" t="s">
        <v>271</v>
      </c>
    </row>
    <row r="93" spans="1:16" ht="72">
      <c r="A93" s="5" t="s">
        <v>249</v>
      </c>
      <c r="B93" s="8" t="s">
        <v>545</v>
      </c>
      <c r="C93" s="12" t="s">
        <v>530</v>
      </c>
      <c r="D93" s="2" t="s">
        <v>251</v>
      </c>
      <c r="E93" s="2" t="s">
        <v>252</v>
      </c>
      <c r="F93" s="2" t="s">
        <v>253</v>
      </c>
      <c r="G93" s="10" t="s">
        <v>254</v>
      </c>
      <c r="H93" s="2" t="s">
        <v>547</v>
      </c>
      <c r="I93" s="2" t="s">
        <v>548</v>
      </c>
      <c r="J93" s="8" t="s">
        <v>255</v>
      </c>
      <c r="K93" s="8" t="s">
        <v>308</v>
      </c>
      <c r="L93" s="7">
        <v>2400000</v>
      </c>
      <c r="M93" s="5" t="s">
        <v>27</v>
      </c>
      <c r="N93" s="8" t="s">
        <v>194</v>
      </c>
      <c r="O93" s="8" t="s">
        <v>549</v>
      </c>
      <c r="P93" s="19" t="s">
        <v>256</v>
      </c>
    </row>
    <row r="94" spans="1:16" ht="54">
      <c r="A94" s="5" t="s">
        <v>249</v>
      </c>
      <c r="B94" s="2" t="s">
        <v>180</v>
      </c>
      <c r="C94" s="12" t="s">
        <v>550</v>
      </c>
      <c r="D94" s="2" t="s">
        <v>251</v>
      </c>
      <c r="E94" s="2" t="s">
        <v>252</v>
      </c>
      <c r="F94" s="2" t="s">
        <v>268</v>
      </c>
      <c r="G94" s="6" t="s">
        <v>269</v>
      </c>
      <c r="H94" s="2" t="s">
        <v>181</v>
      </c>
      <c r="I94" s="2" t="s">
        <v>182</v>
      </c>
      <c r="J94" s="8" t="s">
        <v>255</v>
      </c>
      <c r="K94" s="8" t="s">
        <v>308</v>
      </c>
      <c r="L94" s="7">
        <f t="shared" ref="L94:L96" si="12">1200*1000</f>
        <v>1200000</v>
      </c>
      <c r="M94" s="5" t="s">
        <v>27</v>
      </c>
      <c r="N94" s="8" t="s">
        <v>270</v>
      </c>
      <c r="O94" s="8" t="s">
        <v>183</v>
      </c>
      <c r="P94" s="9" t="s">
        <v>271</v>
      </c>
    </row>
    <row r="95" spans="1:16" ht="54">
      <c r="A95" s="5" t="s">
        <v>249</v>
      </c>
      <c r="B95" s="2" t="s">
        <v>551</v>
      </c>
      <c r="C95" s="12" t="s">
        <v>302</v>
      </c>
      <c r="D95" s="2" t="s">
        <v>251</v>
      </c>
      <c r="E95" s="2" t="s">
        <v>252</v>
      </c>
      <c r="F95" s="2" t="s">
        <v>268</v>
      </c>
      <c r="G95" s="6" t="s">
        <v>552</v>
      </c>
      <c r="H95" s="2" t="s">
        <v>553</v>
      </c>
      <c r="I95" s="2" t="s">
        <v>554</v>
      </c>
      <c r="J95" s="8" t="s">
        <v>255</v>
      </c>
      <c r="K95" s="8" t="s">
        <v>308</v>
      </c>
      <c r="L95" s="7">
        <f t="shared" si="12"/>
        <v>1200000</v>
      </c>
      <c r="M95" s="5" t="s">
        <v>27</v>
      </c>
      <c r="N95" s="8" t="s">
        <v>270</v>
      </c>
      <c r="O95" s="8" t="s">
        <v>555</v>
      </c>
      <c r="P95" s="9" t="s">
        <v>271</v>
      </c>
    </row>
    <row r="96" spans="1:16" ht="54">
      <c r="A96" s="5" t="s">
        <v>249</v>
      </c>
      <c r="B96" s="2" t="s">
        <v>507</v>
      </c>
      <c r="C96" s="12" t="s">
        <v>556</v>
      </c>
      <c r="D96" s="2" t="s">
        <v>251</v>
      </c>
      <c r="E96" s="2" t="s">
        <v>252</v>
      </c>
      <c r="F96" s="2" t="s">
        <v>268</v>
      </c>
      <c r="G96" s="6" t="s">
        <v>557</v>
      </c>
      <c r="H96" s="2" t="s">
        <v>509</v>
      </c>
      <c r="I96" s="2" t="s">
        <v>510</v>
      </c>
      <c r="J96" s="8" t="s">
        <v>255</v>
      </c>
      <c r="K96" s="8" t="s">
        <v>308</v>
      </c>
      <c r="L96" s="7">
        <f t="shared" si="12"/>
        <v>1200000</v>
      </c>
      <c r="M96" s="5" t="s">
        <v>27</v>
      </c>
      <c r="N96" s="8" t="s">
        <v>270</v>
      </c>
      <c r="O96" s="8" t="s">
        <v>511</v>
      </c>
      <c r="P96" s="9" t="s">
        <v>271</v>
      </c>
    </row>
    <row r="97" spans="1:16" ht="72">
      <c r="A97" s="5" t="s">
        <v>249</v>
      </c>
      <c r="B97" s="2" t="s">
        <v>128</v>
      </c>
      <c r="C97" s="12" t="s">
        <v>530</v>
      </c>
      <c r="D97" s="2" t="s">
        <v>251</v>
      </c>
      <c r="E97" s="2" t="s">
        <v>252</v>
      </c>
      <c r="F97" s="2" t="s">
        <v>253</v>
      </c>
      <c r="G97" s="6" t="s">
        <v>254</v>
      </c>
      <c r="H97" s="2" t="s">
        <v>129</v>
      </c>
      <c r="I97" s="2" t="s">
        <v>130</v>
      </c>
      <c r="J97" s="8" t="s">
        <v>255</v>
      </c>
      <c r="K97" s="8" t="s">
        <v>308</v>
      </c>
      <c r="L97" s="7">
        <v>2400000</v>
      </c>
      <c r="M97" s="5" t="s">
        <v>27</v>
      </c>
      <c r="N97" s="8" t="s">
        <v>194</v>
      </c>
      <c r="O97" s="8" t="s">
        <v>131</v>
      </c>
      <c r="P97" s="19" t="s">
        <v>256</v>
      </c>
    </row>
    <row r="98" spans="1:16" ht="54">
      <c r="A98" s="5" t="s">
        <v>249</v>
      </c>
      <c r="B98" s="2" t="s">
        <v>128</v>
      </c>
      <c r="C98" s="12" t="s">
        <v>556</v>
      </c>
      <c r="D98" s="2" t="s">
        <v>251</v>
      </c>
      <c r="E98" s="2" t="s">
        <v>252</v>
      </c>
      <c r="F98" s="2" t="s">
        <v>268</v>
      </c>
      <c r="G98" s="6" t="s">
        <v>473</v>
      </c>
      <c r="H98" s="2" t="s">
        <v>129</v>
      </c>
      <c r="I98" s="2" t="s">
        <v>130</v>
      </c>
      <c r="J98" s="8" t="s">
        <v>255</v>
      </c>
      <c r="K98" s="8" t="s">
        <v>308</v>
      </c>
      <c r="L98" s="7">
        <f t="shared" ref="L98:L99" si="13">1200*1000</f>
        <v>1200000</v>
      </c>
      <c r="M98" s="5" t="s">
        <v>27</v>
      </c>
      <c r="N98" s="8" t="s">
        <v>270</v>
      </c>
      <c r="O98" s="8" t="s">
        <v>131</v>
      </c>
      <c r="P98" s="9" t="s">
        <v>271</v>
      </c>
    </row>
    <row r="99" spans="1:16" ht="54">
      <c r="A99" s="5" t="s">
        <v>249</v>
      </c>
      <c r="B99" s="2" t="s">
        <v>132</v>
      </c>
      <c r="C99" s="12" t="s">
        <v>556</v>
      </c>
      <c r="D99" s="2" t="s">
        <v>251</v>
      </c>
      <c r="E99" s="2" t="s">
        <v>252</v>
      </c>
      <c r="F99" s="2" t="s">
        <v>268</v>
      </c>
      <c r="G99" s="6" t="s">
        <v>269</v>
      </c>
      <c r="H99" s="2" t="s">
        <v>133</v>
      </c>
      <c r="I99" s="2" t="s">
        <v>134</v>
      </c>
      <c r="J99" s="8" t="s">
        <v>255</v>
      </c>
      <c r="K99" s="8" t="s">
        <v>308</v>
      </c>
      <c r="L99" s="7">
        <f t="shared" si="13"/>
        <v>1200000</v>
      </c>
      <c r="M99" s="5" t="s">
        <v>27</v>
      </c>
      <c r="N99" s="8" t="s">
        <v>270</v>
      </c>
      <c r="O99" s="8" t="s">
        <v>135</v>
      </c>
      <c r="P99" s="9" t="s">
        <v>271</v>
      </c>
    </row>
    <row r="100" spans="1:16" ht="72">
      <c r="A100" s="5" t="s">
        <v>249</v>
      </c>
      <c r="B100" s="2" t="s">
        <v>558</v>
      </c>
      <c r="C100" s="12" t="s">
        <v>530</v>
      </c>
      <c r="D100" s="2" t="s">
        <v>251</v>
      </c>
      <c r="E100" s="2" t="s">
        <v>252</v>
      </c>
      <c r="F100" s="2" t="s">
        <v>253</v>
      </c>
      <c r="G100" s="6" t="s">
        <v>254</v>
      </c>
      <c r="H100" s="2" t="s">
        <v>559</v>
      </c>
      <c r="I100" s="2" t="s">
        <v>560</v>
      </c>
      <c r="J100" s="8" t="s">
        <v>255</v>
      </c>
      <c r="K100" s="8" t="s">
        <v>308</v>
      </c>
      <c r="L100" s="7">
        <v>2400000</v>
      </c>
      <c r="M100" s="5" t="s">
        <v>27</v>
      </c>
      <c r="N100" s="8" t="s">
        <v>194</v>
      </c>
      <c r="O100" s="8" t="s">
        <v>561</v>
      </c>
      <c r="P100" s="19" t="s">
        <v>256</v>
      </c>
    </row>
    <row r="101" spans="1:16" ht="54">
      <c r="A101" s="5" t="s">
        <v>249</v>
      </c>
      <c r="B101" s="2" t="s">
        <v>558</v>
      </c>
      <c r="C101" s="12" t="s">
        <v>556</v>
      </c>
      <c r="D101" s="2" t="s">
        <v>251</v>
      </c>
      <c r="E101" s="2" t="s">
        <v>252</v>
      </c>
      <c r="F101" s="2" t="s">
        <v>268</v>
      </c>
      <c r="G101" s="6" t="s">
        <v>269</v>
      </c>
      <c r="H101" s="2" t="s">
        <v>559</v>
      </c>
      <c r="I101" s="2" t="s">
        <v>560</v>
      </c>
      <c r="J101" s="8" t="s">
        <v>255</v>
      </c>
      <c r="K101" s="8" t="s">
        <v>308</v>
      </c>
      <c r="L101" s="7">
        <f>1200*1000</f>
        <v>1200000</v>
      </c>
      <c r="M101" s="5" t="s">
        <v>27</v>
      </c>
      <c r="N101" s="8" t="s">
        <v>270</v>
      </c>
      <c r="O101" s="8" t="s">
        <v>561</v>
      </c>
      <c r="P101" s="9" t="s">
        <v>271</v>
      </c>
    </row>
    <row r="102" spans="1:16" ht="72">
      <c r="A102" s="5" t="s">
        <v>249</v>
      </c>
      <c r="B102" s="2" t="s">
        <v>562</v>
      </c>
      <c r="C102" s="12" t="s">
        <v>530</v>
      </c>
      <c r="D102" s="2" t="s">
        <v>251</v>
      </c>
      <c r="E102" s="2" t="s">
        <v>252</v>
      </c>
      <c r="F102" s="2" t="s">
        <v>253</v>
      </c>
      <c r="G102" s="6" t="s">
        <v>563</v>
      </c>
      <c r="H102" s="2">
        <v>15.81057</v>
      </c>
      <c r="I102" s="2" t="s">
        <v>564</v>
      </c>
      <c r="J102" s="8" t="s">
        <v>255</v>
      </c>
      <c r="K102" s="8" t="s">
        <v>308</v>
      </c>
      <c r="L102" s="7">
        <v>2400000</v>
      </c>
      <c r="M102" s="5" t="s">
        <v>27</v>
      </c>
      <c r="N102" s="8" t="s">
        <v>194</v>
      </c>
      <c r="O102" s="8" t="s">
        <v>428</v>
      </c>
      <c r="P102" s="19" t="s">
        <v>256</v>
      </c>
    </row>
    <row r="103" spans="1:16" ht="54">
      <c r="A103" s="5" t="s">
        <v>249</v>
      </c>
      <c r="B103" s="2" t="s">
        <v>562</v>
      </c>
      <c r="C103" s="12" t="s">
        <v>556</v>
      </c>
      <c r="D103" s="2" t="s">
        <v>251</v>
      </c>
      <c r="E103" s="2" t="s">
        <v>252</v>
      </c>
      <c r="F103" s="2" t="s">
        <v>268</v>
      </c>
      <c r="G103" s="6" t="s">
        <v>269</v>
      </c>
      <c r="H103" s="2">
        <v>15.81057</v>
      </c>
      <c r="I103" s="2" t="s">
        <v>564</v>
      </c>
      <c r="J103" s="8" t="s">
        <v>255</v>
      </c>
      <c r="K103" s="8" t="s">
        <v>308</v>
      </c>
      <c r="L103" s="7">
        <f t="shared" ref="L103:L104" si="14">1200*1000</f>
        <v>1200000</v>
      </c>
      <c r="M103" s="5" t="s">
        <v>27</v>
      </c>
      <c r="N103" s="8" t="s">
        <v>270</v>
      </c>
      <c r="O103" s="8" t="s">
        <v>428</v>
      </c>
      <c r="P103" s="9" t="s">
        <v>271</v>
      </c>
    </row>
    <row r="104" spans="1:16" ht="54">
      <c r="A104" s="5" t="s">
        <v>249</v>
      </c>
      <c r="B104" s="2" t="s">
        <v>565</v>
      </c>
      <c r="C104" s="12" t="s">
        <v>556</v>
      </c>
      <c r="D104" s="2" t="s">
        <v>251</v>
      </c>
      <c r="E104" s="2" t="s">
        <v>252</v>
      </c>
      <c r="F104" s="2" t="s">
        <v>268</v>
      </c>
      <c r="G104" s="6" t="s">
        <v>269</v>
      </c>
      <c r="H104" s="2" t="s">
        <v>566</v>
      </c>
      <c r="I104" s="2" t="s">
        <v>567</v>
      </c>
      <c r="J104" s="8" t="s">
        <v>255</v>
      </c>
      <c r="K104" s="8" t="s">
        <v>308</v>
      </c>
      <c r="L104" s="7">
        <f t="shared" si="14"/>
        <v>1200000</v>
      </c>
      <c r="M104" s="5" t="s">
        <v>27</v>
      </c>
      <c r="N104" s="8" t="s">
        <v>270</v>
      </c>
      <c r="O104" s="8" t="s">
        <v>568</v>
      </c>
      <c r="P104" s="9" t="s">
        <v>271</v>
      </c>
    </row>
    <row r="105" spans="1:16" ht="45">
      <c r="A105" s="5" t="s">
        <v>249</v>
      </c>
      <c r="B105" s="2" t="s">
        <v>565</v>
      </c>
      <c r="C105" s="12" t="s">
        <v>569</v>
      </c>
      <c r="D105" s="2" t="s">
        <v>251</v>
      </c>
      <c r="E105" s="2" t="s">
        <v>252</v>
      </c>
      <c r="F105" s="2" t="s">
        <v>268</v>
      </c>
      <c r="G105" s="6" t="s">
        <v>570</v>
      </c>
      <c r="H105" s="2" t="s">
        <v>566</v>
      </c>
      <c r="I105" s="2" t="s">
        <v>567</v>
      </c>
      <c r="J105" s="8" t="s">
        <v>255</v>
      </c>
      <c r="K105" s="8" t="s">
        <v>308</v>
      </c>
      <c r="L105" s="7">
        <v>800000</v>
      </c>
      <c r="M105" s="5" t="s">
        <v>27</v>
      </c>
      <c r="N105" s="8" t="s">
        <v>571</v>
      </c>
      <c r="O105" s="8" t="s">
        <v>568</v>
      </c>
      <c r="P105" s="19" t="s">
        <v>572</v>
      </c>
    </row>
    <row r="106" spans="1:16" ht="54">
      <c r="A106" s="5" t="s">
        <v>249</v>
      </c>
      <c r="B106" s="2" t="s">
        <v>136</v>
      </c>
      <c r="C106" s="12" t="s">
        <v>556</v>
      </c>
      <c r="D106" s="2" t="s">
        <v>251</v>
      </c>
      <c r="E106" s="2" t="s">
        <v>252</v>
      </c>
      <c r="F106" s="2" t="s">
        <v>268</v>
      </c>
      <c r="G106" s="6" t="s">
        <v>552</v>
      </c>
      <c r="H106" s="2" t="s">
        <v>137</v>
      </c>
      <c r="I106" s="2" t="s">
        <v>138</v>
      </c>
      <c r="J106" s="8" t="s">
        <v>255</v>
      </c>
      <c r="K106" s="8" t="s">
        <v>308</v>
      </c>
      <c r="L106" s="7">
        <f t="shared" ref="L106:L107" si="15">1200*1000</f>
        <v>1200000</v>
      </c>
      <c r="M106" s="5" t="s">
        <v>27</v>
      </c>
      <c r="N106" s="8" t="s">
        <v>270</v>
      </c>
      <c r="O106" s="8" t="s">
        <v>139</v>
      </c>
      <c r="P106" s="9" t="s">
        <v>271</v>
      </c>
    </row>
    <row r="107" spans="1:16" ht="54">
      <c r="A107" s="5" t="s">
        <v>249</v>
      </c>
      <c r="B107" s="2" t="s">
        <v>573</v>
      </c>
      <c r="C107" s="12" t="s">
        <v>556</v>
      </c>
      <c r="D107" s="2" t="s">
        <v>251</v>
      </c>
      <c r="E107" s="2" t="s">
        <v>252</v>
      </c>
      <c r="F107" s="2" t="s">
        <v>268</v>
      </c>
      <c r="G107" s="10" t="s">
        <v>346</v>
      </c>
      <c r="H107" s="2" t="s">
        <v>574</v>
      </c>
      <c r="I107" s="2" t="s">
        <v>575</v>
      </c>
      <c r="J107" s="8" t="s">
        <v>255</v>
      </c>
      <c r="K107" s="8" t="s">
        <v>308</v>
      </c>
      <c r="L107" s="7">
        <f t="shared" si="15"/>
        <v>1200000</v>
      </c>
      <c r="M107" s="5" t="s">
        <v>27</v>
      </c>
      <c r="N107" s="8" t="s">
        <v>270</v>
      </c>
      <c r="O107" s="8" t="s">
        <v>576</v>
      </c>
      <c r="P107" s="9" t="s">
        <v>271</v>
      </c>
    </row>
    <row r="108" spans="1:16" ht="72">
      <c r="A108" s="5" t="s">
        <v>249</v>
      </c>
      <c r="B108" s="8" t="s">
        <v>577</v>
      </c>
      <c r="C108" s="12" t="s">
        <v>578</v>
      </c>
      <c r="D108" s="2" t="s">
        <v>251</v>
      </c>
      <c r="E108" s="2" t="s">
        <v>252</v>
      </c>
      <c r="F108" s="2" t="s">
        <v>253</v>
      </c>
      <c r="G108" s="10" t="s">
        <v>563</v>
      </c>
      <c r="H108" s="2" t="s">
        <v>579</v>
      </c>
      <c r="I108" s="2" t="s">
        <v>580</v>
      </c>
      <c r="J108" s="8" t="s">
        <v>255</v>
      </c>
      <c r="K108" s="8" t="s">
        <v>308</v>
      </c>
      <c r="L108" s="7">
        <v>2400000</v>
      </c>
      <c r="M108" s="5" t="s">
        <v>27</v>
      </c>
      <c r="N108" s="8" t="s">
        <v>194</v>
      </c>
      <c r="O108" s="8" t="s">
        <v>581</v>
      </c>
      <c r="P108" s="19" t="s">
        <v>256</v>
      </c>
    </row>
    <row r="109" spans="1:16" ht="54">
      <c r="A109" s="5" t="s">
        <v>249</v>
      </c>
      <c r="B109" s="8" t="s">
        <v>577</v>
      </c>
      <c r="C109" s="12" t="s">
        <v>556</v>
      </c>
      <c r="D109" s="2" t="s">
        <v>251</v>
      </c>
      <c r="E109" s="2" t="s">
        <v>252</v>
      </c>
      <c r="F109" s="2" t="s">
        <v>268</v>
      </c>
      <c r="G109" s="10" t="s">
        <v>269</v>
      </c>
      <c r="H109" s="2" t="s">
        <v>579</v>
      </c>
      <c r="I109" s="2" t="s">
        <v>580</v>
      </c>
      <c r="J109" s="8" t="s">
        <v>255</v>
      </c>
      <c r="K109" s="8" t="s">
        <v>308</v>
      </c>
      <c r="L109" s="7">
        <f>1200*1000</f>
        <v>1200000</v>
      </c>
      <c r="M109" s="5" t="s">
        <v>27</v>
      </c>
      <c r="N109" s="8" t="s">
        <v>270</v>
      </c>
      <c r="O109" s="8" t="s">
        <v>581</v>
      </c>
      <c r="P109" s="9" t="s">
        <v>271</v>
      </c>
    </row>
    <row r="110" spans="1:16" ht="72">
      <c r="A110" s="5" t="s">
        <v>249</v>
      </c>
      <c r="B110" s="8" t="s">
        <v>582</v>
      </c>
      <c r="C110" s="12" t="s">
        <v>583</v>
      </c>
      <c r="D110" s="2" t="s">
        <v>251</v>
      </c>
      <c r="E110" s="2" t="s">
        <v>252</v>
      </c>
      <c r="F110" s="2" t="s">
        <v>253</v>
      </c>
      <c r="G110" s="10" t="s">
        <v>254</v>
      </c>
      <c r="H110" s="2" t="s">
        <v>584</v>
      </c>
      <c r="I110" s="2" t="s">
        <v>585</v>
      </c>
      <c r="J110" s="8" t="s">
        <v>255</v>
      </c>
      <c r="K110" s="8" t="s">
        <v>308</v>
      </c>
      <c r="L110" s="7">
        <v>2400000</v>
      </c>
      <c r="M110" s="5" t="s">
        <v>27</v>
      </c>
      <c r="N110" s="8" t="s">
        <v>194</v>
      </c>
      <c r="O110" s="8" t="s">
        <v>586</v>
      </c>
      <c r="P110" s="19" t="s">
        <v>256</v>
      </c>
    </row>
    <row r="111" spans="1:16" ht="72">
      <c r="A111" s="5" t="s">
        <v>249</v>
      </c>
      <c r="B111" s="2" t="s">
        <v>140</v>
      </c>
      <c r="C111" s="12" t="s">
        <v>587</v>
      </c>
      <c r="D111" s="2" t="s">
        <v>251</v>
      </c>
      <c r="E111" s="2" t="s">
        <v>252</v>
      </c>
      <c r="F111" s="2" t="s">
        <v>253</v>
      </c>
      <c r="G111" s="6" t="s">
        <v>254</v>
      </c>
      <c r="H111" s="2" t="s">
        <v>142</v>
      </c>
      <c r="I111" s="2" t="s">
        <v>143</v>
      </c>
      <c r="J111" s="8" t="s">
        <v>255</v>
      </c>
      <c r="K111" s="8" t="s">
        <v>308</v>
      </c>
      <c r="L111" s="7">
        <v>2400000</v>
      </c>
      <c r="M111" s="5" t="s">
        <v>27</v>
      </c>
      <c r="N111" s="8" t="s">
        <v>194</v>
      </c>
      <c r="O111" s="8" t="s">
        <v>144</v>
      </c>
      <c r="P111" s="19" t="s">
        <v>256</v>
      </c>
    </row>
    <row r="112" spans="1:16" ht="54">
      <c r="A112" s="5" t="s">
        <v>249</v>
      </c>
      <c r="B112" s="2" t="s">
        <v>545</v>
      </c>
      <c r="C112" s="12" t="s">
        <v>556</v>
      </c>
      <c r="D112" s="2" t="s">
        <v>251</v>
      </c>
      <c r="E112" s="2" t="s">
        <v>252</v>
      </c>
      <c r="F112" s="2" t="s">
        <v>268</v>
      </c>
      <c r="G112" s="6" t="s">
        <v>588</v>
      </c>
      <c r="H112" s="2" t="s">
        <v>547</v>
      </c>
      <c r="I112" s="2" t="s">
        <v>548</v>
      </c>
      <c r="J112" s="8" t="s">
        <v>255</v>
      </c>
      <c r="K112" s="8" t="s">
        <v>308</v>
      </c>
      <c r="L112" s="7">
        <f>1200*6000</f>
        <v>7200000</v>
      </c>
      <c r="M112" s="7" t="s">
        <v>216</v>
      </c>
      <c r="N112" s="2" t="s">
        <v>589</v>
      </c>
      <c r="O112" s="2" t="s">
        <v>549</v>
      </c>
      <c r="P112" s="9" t="s">
        <v>271</v>
      </c>
    </row>
    <row r="113" spans="1:16" ht="45">
      <c r="A113" s="5" t="s">
        <v>249</v>
      </c>
      <c r="B113" s="8" t="s">
        <v>429</v>
      </c>
      <c r="C113" s="12" t="s">
        <v>590</v>
      </c>
      <c r="D113" s="2" t="s">
        <v>251</v>
      </c>
      <c r="E113" s="2" t="s">
        <v>252</v>
      </c>
      <c r="F113" s="2" t="s">
        <v>268</v>
      </c>
      <c r="G113" s="6" t="s">
        <v>591</v>
      </c>
      <c r="H113" s="2" t="s">
        <v>430</v>
      </c>
      <c r="I113" s="2" t="s">
        <v>431</v>
      </c>
      <c r="J113" s="8" t="s">
        <v>255</v>
      </c>
      <c r="K113" s="8" t="s">
        <v>308</v>
      </c>
      <c r="L113" s="7">
        <f>1200*1404</f>
        <v>1684800</v>
      </c>
      <c r="M113" s="7" t="s">
        <v>216</v>
      </c>
      <c r="N113" s="8" t="s">
        <v>592</v>
      </c>
      <c r="O113" s="2" t="s">
        <v>432</v>
      </c>
      <c r="P113" s="19" t="s">
        <v>593</v>
      </c>
    </row>
    <row r="114" spans="1:16" ht="54">
      <c r="A114" s="5" t="s">
        <v>249</v>
      </c>
      <c r="B114" s="8" t="s">
        <v>429</v>
      </c>
      <c r="C114" s="12" t="s">
        <v>594</v>
      </c>
      <c r="D114" s="2" t="s">
        <v>251</v>
      </c>
      <c r="E114" s="2" t="s">
        <v>252</v>
      </c>
      <c r="F114" s="2" t="s">
        <v>268</v>
      </c>
      <c r="G114" s="6" t="s">
        <v>595</v>
      </c>
      <c r="H114" s="2" t="s">
        <v>430</v>
      </c>
      <c r="I114" s="2" t="s">
        <v>431</v>
      </c>
      <c r="J114" s="8" t="s">
        <v>255</v>
      </c>
      <c r="K114" s="8" t="s">
        <v>308</v>
      </c>
      <c r="L114" s="7">
        <f>1200*1416</f>
        <v>1699200</v>
      </c>
      <c r="M114" s="7" t="s">
        <v>216</v>
      </c>
      <c r="N114" s="8" t="s">
        <v>596</v>
      </c>
      <c r="O114" s="2" t="s">
        <v>432</v>
      </c>
      <c r="P114" s="9" t="s">
        <v>271</v>
      </c>
    </row>
    <row r="115" spans="1:16" ht="54">
      <c r="A115" s="5" t="s">
        <v>249</v>
      </c>
      <c r="B115" s="2" t="s">
        <v>366</v>
      </c>
      <c r="C115" s="12" t="s">
        <v>597</v>
      </c>
      <c r="D115" s="2" t="s">
        <v>251</v>
      </c>
      <c r="E115" s="2" t="s">
        <v>252</v>
      </c>
      <c r="F115" s="2" t="s">
        <v>268</v>
      </c>
      <c r="G115" s="6" t="s">
        <v>598</v>
      </c>
      <c r="H115" s="2" t="s">
        <v>368</v>
      </c>
      <c r="I115" s="2" t="s">
        <v>369</v>
      </c>
      <c r="J115" s="8" t="s">
        <v>255</v>
      </c>
      <c r="K115" s="8" t="s">
        <v>308</v>
      </c>
      <c r="L115" s="7">
        <f t="shared" ref="L115:L118" si="16">1200*1000</f>
        <v>1200000</v>
      </c>
      <c r="M115" s="7" t="s">
        <v>216</v>
      </c>
      <c r="N115" s="2" t="s">
        <v>599</v>
      </c>
      <c r="O115" s="2" t="s">
        <v>370</v>
      </c>
      <c r="P115" s="9" t="s">
        <v>271</v>
      </c>
    </row>
    <row r="116" spans="1:16" ht="45">
      <c r="A116" s="5" t="s">
        <v>249</v>
      </c>
      <c r="B116" s="2" t="s">
        <v>366</v>
      </c>
      <c r="C116" s="12" t="s">
        <v>600</v>
      </c>
      <c r="D116" s="2" t="s">
        <v>251</v>
      </c>
      <c r="E116" s="2" t="s">
        <v>252</v>
      </c>
      <c r="F116" s="2" t="s">
        <v>320</v>
      </c>
      <c r="G116" s="6" t="s">
        <v>601</v>
      </c>
      <c r="H116" s="2" t="s">
        <v>368</v>
      </c>
      <c r="I116" s="2" t="s">
        <v>369</v>
      </c>
      <c r="J116" s="8" t="s">
        <v>263</v>
      </c>
      <c r="K116" s="8" t="s">
        <v>308</v>
      </c>
      <c r="L116" s="7">
        <v>1500000</v>
      </c>
      <c r="M116" s="7" t="s">
        <v>216</v>
      </c>
      <c r="N116" s="2" t="s">
        <v>602</v>
      </c>
      <c r="O116" s="2" t="s">
        <v>370</v>
      </c>
      <c r="P116" s="19" t="s">
        <v>603</v>
      </c>
    </row>
    <row r="117" spans="1:16" ht="54">
      <c r="A117" s="5" t="s">
        <v>249</v>
      </c>
      <c r="B117" s="8" t="s">
        <v>604</v>
      </c>
      <c r="C117" s="12" t="s">
        <v>302</v>
      </c>
      <c r="D117" s="2" t="s">
        <v>251</v>
      </c>
      <c r="E117" s="2" t="s">
        <v>252</v>
      </c>
      <c r="F117" s="2" t="s">
        <v>268</v>
      </c>
      <c r="G117" s="10" t="s">
        <v>605</v>
      </c>
      <c r="H117" s="2" t="s">
        <v>606</v>
      </c>
      <c r="I117" s="2" t="s">
        <v>607</v>
      </c>
      <c r="J117" s="8" t="s">
        <v>255</v>
      </c>
      <c r="K117" s="8" t="s">
        <v>308</v>
      </c>
      <c r="L117" s="7">
        <f>1200*750</f>
        <v>900000</v>
      </c>
      <c r="M117" s="7" t="s">
        <v>216</v>
      </c>
      <c r="N117" s="8" t="s">
        <v>608</v>
      </c>
      <c r="O117" s="2" t="s">
        <v>183</v>
      </c>
      <c r="P117" s="9" t="s">
        <v>271</v>
      </c>
    </row>
    <row r="118" spans="1:16" ht="54">
      <c r="A118" s="5" t="s">
        <v>249</v>
      </c>
      <c r="B118" s="8" t="s">
        <v>609</v>
      </c>
      <c r="C118" s="12" t="s">
        <v>556</v>
      </c>
      <c r="D118" s="2" t="s">
        <v>251</v>
      </c>
      <c r="E118" s="2" t="s">
        <v>252</v>
      </c>
      <c r="F118" s="2" t="s">
        <v>268</v>
      </c>
      <c r="G118" s="10" t="s">
        <v>610</v>
      </c>
      <c r="H118" s="2" t="s">
        <v>611</v>
      </c>
      <c r="I118" s="2" t="s">
        <v>612</v>
      </c>
      <c r="J118" s="8" t="s">
        <v>255</v>
      </c>
      <c r="K118" s="8" t="s">
        <v>308</v>
      </c>
      <c r="L118" s="7">
        <f t="shared" si="16"/>
        <v>1200000</v>
      </c>
      <c r="M118" s="7" t="s">
        <v>216</v>
      </c>
      <c r="N118" s="2" t="s">
        <v>613</v>
      </c>
      <c r="O118" s="2" t="s">
        <v>614</v>
      </c>
      <c r="P118" s="9" t="s">
        <v>271</v>
      </c>
    </row>
    <row r="119" spans="1:16" ht="36">
      <c r="A119" s="5" t="s">
        <v>249</v>
      </c>
      <c r="B119" s="8" t="s">
        <v>425</v>
      </c>
      <c r="C119" s="12" t="s">
        <v>615</v>
      </c>
      <c r="D119" s="2" t="s">
        <v>251</v>
      </c>
      <c r="E119" s="2" t="s">
        <v>252</v>
      </c>
      <c r="F119" s="2" t="s">
        <v>268</v>
      </c>
      <c r="G119" s="10" t="s">
        <v>616</v>
      </c>
      <c r="H119" s="2" t="s">
        <v>426</v>
      </c>
      <c r="I119" s="2" t="s">
        <v>427</v>
      </c>
      <c r="J119" s="8" t="s">
        <v>255</v>
      </c>
      <c r="K119" s="8" t="s">
        <v>308</v>
      </c>
      <c r="L119" s="7">
        <v>2000000</v>
      </c>
      <c r="M119" s="7" t="s">
        <v>216</v>
      </c>
      <c r="N119" s="2" t="s">
        <v>613</v>
      </c>
      <c r="O119" s="2" t="s">
        <v>428</v>
      </c>
      <c r="P119" s="19" t="s">
        <v>617</v>
      </c>
    </row>
    <row r="120" spans="1:16" ht="72">
      <c r="A120" s="5" t="s">
        <v>249</v>
      </c>
      <c r="B120" s="2" t="s">
        <v>429</v>
      </c>
      <c r="C120" s="12" t="s">
        <v>618</v>
      </c>
      <c r="D120" s="2" t="s">
        <v>251</v>
      </c>
      <c r="E120" s="2" t="s">
        <v>252</v>
      </c>
      <c r="F120" s="2" t="s">
        <v>253</v>
      </c>
      <c r="G120" s="10" t="s">
        <v>619</v>
      </c>
      <c r="H120" s="2" t="s">
        <v>430</v>
      </c>
      <c r="I120" s="2" t="s">
        <v>431</v>
      </c>
      <c r="J120" s="8" t="s">
        <v>255</v>
      </c>
      <c r="K120" s="8" t="s">
        <v>308</v>
      </c>
      <c r="L120" s="7">
        <v>2400000</v>
      </c>
      <c r="M120" s="7" t="s">
        <v>216</v>
      </c>
      <c r="N120" s="2" t="s">
        <v>620</v>
      </c>
      <c r="O120" s="2" t="s">
        <v>432</v>
      </c>
      <c r="P120" s="19" t="s">
        <v>256</v>
      </c>
    </row>
    <row r="121" spans="1:16" ht="45">
      <c r="A121" s="5" t="s">
        <v>621</v>
      </c>
      <c r="B121" s="2" t="s">
        <v>31</v>
      </c>
      <c r="C121" s="12" t="s">
        <v>622</v>
      </c>
      <c r="D121" s="2" t="s">
        <v>623</v>
      </c>
      <c r="E121" s="2" t="s">
        <v>624</v>
      </c>
      <c r="F121" s="2" t="s">
        <v>625</v>
      </c>
      <c r="G121" s="6" t="s">
        <v>626</v>
      </c>
      <c r="H121" s="2" t="s">
        <v>33</v>
      </c>
      <c r="I121" s="2" t="s">
        <v>34</v>
      </c>
      <c r="J121" s="8" t="s">
        <v>627</v>
      </c>
      <c r="K121" s="2" t="s">
        <v>26</v>
      </c>
      <c r="L121" s="7">
        <v>2000000</v>
      </c>
      <c r="M121" s="5" t="s">
        <v>27</v>
      </c>
      <c r="N121" s="8" t="s">
        <v>194</v>
      </c>
      <c r="O121" s="8" t="s">
        <v>35</v>
      </c>
      <c r="P121" s="19" t="s">
        <v>628</v>
      </c>
    </row>
    <row r="122" spans="1:16" ht="45">
      <c r="A122" s="5" t="s">
        <v>621</v>
      </c>
      <c r="B122" s="2" t="s">
        <v>36</v>
      </c>
      <c r="C122" s="12" t="s">
        <v>629</v>
      </c>
      <c r="D122" s="2" t="s">
        <v>623</v>
      </c>
      <c r="E122" s="2" t="s">
        <v>624</v>
      </c>
      <c r="F122" s="2" t="s">
        <v>625</v>
      </c>
      <c r="G122" s="6" t="s">
        <v>630</v>
      </c>
      <c r="H122" s="2" t="s">
        <v>38</v>
      </c>
      <c r="I122" s="2" t="s">
        <v>39</v>
      </c>
      <c r="J122" s="8" t="s">
        <v>627</v>
      </c>
      <c r="K122" s="2" t="s">
        <v>26</v>
      </c>
      <c r="L122" s="7">
        <v>2000000</v>
      </c>
      <c r="M122" s="5" t="s">
        <v>27</v>
      </c>
      <c r="N122" s="8" t="s">
        <v>194</v>
      </c>
      <c r="O122" s="8" t="s">
        <v>40</v>
      </c>
      <c r="P122" s="19" t="s">
        <v>628</v>
      </c>
    </row>
    <row r="123" spans="1:16" ht="45">
      <c r="A123" s="5" t="s">
        <v>621</v>
      </c>
      <c r="B123" s="2" t="s">
        <v>41</v>
      </c>
      <c r="C123" s="12" t="s">
        <v>631</v>
      </c>
      <c r="D123" s="2" t="s">
        <v>623</v>
      </c>
      <c r="E123" s="2" t="s">
        <v>624</v>
      </c>
      <c r="F123" s="2" t="s">
        <v>625</v>
      </c>
      <c r="G123" s="6" t="s">
        <v>632</v>
      </c>
      <c r="H123" s="2" t="s">
        <v>43</v>
      </c>
      <c r="I123" s="2" t="s">
        <v>44</v>
      </c>
      <c r="J123" s="8" t="s">
        <v>627</v>
      </c>
      <c r="K123" s="2" t="s">
        <v>26</v>
      </c>
      <c r="L123" s="7">
        <v>2000000</v>
      </c>
      <c r="M123" s="5" t="s">
        <v>27</v>
      </c>
      <c r="N123" s="8" t="s">
        <v>194</v>
      </c>
      <c r="O123" s="8" t="s">
        <v>45</v>
      </c>
      <c r="P123" s="19" t="s">
        <v>628</v>
      </c>
    </row>
    <row r="124" spans="1:16" ht="48">
      <c r="A124" s="5" t="s">
        <v>621</v>
      </c>
      <c r="B124" s="8" t="s">
        <v>102</v>
      </c>
      <c r="C124" s="12" t="s">
        <v>633</v>
      </c>
      <c r="D124" s="2" t="s">
        <v>623</v>
      </c>
      <c r="E124" s="2" t="s">
        <v>624</v>
      </c>
      <c r="F124" s="2" t="s">
        <v>625</v>
      </c>
      <c r="G124" s="6" t="s">
        <v>634</v>
      </c>
      <c r="H124" s="2" t="s">
        <v>103</v>
      </c>
      <c r="I124" s="2" t="s">
        <v>104</v>
      </c>
      <c r="J124" s="8" t="s">
        <v>627</v>
      </c>
      <c r="K124" s="2" t="s">
        <v>26</v>
      </c>
      <c r="L124" s="7">
        <v>2000000</v>
      </c>
      <c r="M124" s="5" t="s">
        <v>27</v>
      </c>
      <c r="N124" s="8" t="s">
        <v>194</v>
      </c>
      <c r="O124" s="8" t="s">
        <v>105</v>
      </c>
      <c r="P124" s="19" t="s">
        <v>628</v>
      </c>
    </row>
    <row r="125" spans="1:16" ht="45">
      <c r="A125" s="5" t="s">
        <v>621</v>
      </c>
      <c r="B125" s="2" t="s">
        <v>517</v>
      </c>
      <c r="C125" s="12" t="s">
        <v>635</v>
      </c>
      <c r="D125" s="2" t="s">
        <v>623</v>
      </c>
      <c r="E125" s="2" t="s">
        <v>624</v>
      </c>
      <c r="F125" s="2" t="s">
        <v>625</v>
      </c>
      <c r="G125" s="6" t="s">
        <v>636</v>
      </c>
      <c r="H125" s="2" t="s">
        <v>519</v>
      </c>
      <c r="I125" s="2" t="s">
        <v>520</v>
      </c>
      <c r="J125" s="8" t="s">
        <v>627</v>
      </c>
      <c r="K125" s="2" t="s">
        <v>26</v>
      </c>
      <c r="L125" s="7">
        <v>600000</v>
      </c>
      <c r="M125" s="5" t="s">
        <v>27</v>
      </c>
      <c r="N125" s="8" t="s">
        <v>637</v>
      </c>
      <c r="O125" s="8" t="s">
        <v>521</v>
      </c>
      <c r="P125" s="19" t="s">
        <v>638</v>
      </c>
    </row>
    <row r="126" spans="1:16" ht="45">
      <c r="A126" s="5" t="s">
        <v>621</v>
      </c>
      <c r="B126" s="2" t="s">
        <v>541</v>
      </c>
      <c r="C126" s="12" t="s">
        <v>639</v>
      </c>
      <c r="D126" s="2" t="s">
        <v>623</v>
      </c>
      <c r="E126" s="2" t="s">
        <v>624</v>
      </c>
      <c r="F126" s="2" t="s">
        <v>625</v>
      </c>
      <c r="G126" s="10" t="s">
        <v>640</v>
      </c>
      <c r="H126" s="2" t="s">
        <v>542</v>
      </c>
      <c r="I126" s="2" t="s">
        <v>543</v>
      </c>
      <c r="J126" s="8" t="s">
        <v>627</v>
      </c>
      <c r="K126" s="2" t="s">
        <v>26</v>
      </c>
      <c r="L126" s="7">
        <v>2000000</v>
      </c>
      <c r="M126" s="5" t="s">
        <v>27</v>
      </c>
      <c r="N126" s="8" t="s">
        <v>194</v>
      </c>
      <c r="O126" s="8" t="s">
        <v>544</v>
      </c>
      <c r="P126" s="19" t="s">
        <v>628</v>
      </c>
    </row>
    <row r="127" spans="1:16" ht="45">
      <c r="A127" s="5" t="s">
        <v>621</v>
      </c>
      <c r="B127" s="2" t="s">
        <v>132</v>
      </c>
      <c r="C127" s="12" t="s">
        <v>641</v>
      </c>
      <c r="D127" s="2" t="s">
        <v>623</v>
      </c>
      <c r="E127" s="2" t="s">
        <v>624</v>
      </c>
      <c r="F127" s="2" t="s">
        <v>625</v>
      </c>
      <c r="G127" s="6" t="s">
        <v>642</v>
      </c>
      <c r="H127" s="2" t="s">
        <v>133</v>
      </c>
      <c r="I127" s="2" t="s">
        <v>134</v>
      </c>
      <c r="J127" s="8" t="s">
        <v>627</v>
      </c>
      <c r="K127" s="2" t="s">
        <v>26</v>
      </c>
      <c r="L127" s="7">
        <v>2000000</v>
      </c>
      <c r="M127" s="5" t="s">
        <v>27</v>
      </c>
      <c r="N127" s="8" t="s">
        <v>194</v>
      </c>
      <c r="O127" s="8" t="s">
        <v>135</v>
      </c>
      <c r="P127" s="19" t="s">
        <v>628</v>
      </c>
    </row>
    <row r="128" spans="1:16" ht="45">
      <c r="A128" s="5" t="s">
        <v>621</v>
      </c>
      <c r="B128" s="2" t="s">
        <v>124</v>
      </c>
      <c r="C128" s="12" t="s">
        <v>643</v>
      </c>
      <c r="D128" s="2" t="s">
        <v>623</v>
      </c>
      <c r="E128" s="2" t="s">
        <v>624</v>
      </c>
      <c r="F128" s="2" t="s">
        <v>625</v>
      </c>
      <c r="G128" s="6" t="s">
        <v>644</v>
      </c>
      <c r="H128" s="2" t="s">
        <v>125</v>
      </c>
      <c r="I128" s="2" t="s">
        <v>126</v>
      </c>
      <c r="J128" s="8" t="s">
        <v>627</v>
      </c>
      <c r="K128" s="2" t="s">
        <v>26</v>
      </c>
      <c r="L128" s="7">
        <v>2000000</v>
      </c>
      <c r="M128" s="5" t="s">
        <v>27</v>
      </c>
      <c r="N128" s="2" t="s">
        <v>645</v>
      </c>
      <c r="O128" s="2" t="s">
        <v>127</v>
      </c>
      <c r="P128" s="19" t="s">
        <v>628</v>
      </c>
    </row>
    <row r="129" spans="1:16" ht="45">
      <c r="A129" s="5" t="s">
        <v>621</v>
      </c>
      <c r="B129" s="2" t="s">
        <v>124</v>
      </c>
      <c r="C129" s="12" t="s">
        <v>646</v>
      </c>
      <c r="D129" s="2" t="s">
        <v>623</v>
      </c>
      <c r="E129" s="2" t="s">
        <v>624</v>
      </c>
      <c r="F129" s="2" t="s">
        <v>625</v>
      </c>
      <c r="G129" s="6" t="s">
        <v>647</v>
      </c>
      <c r="H129" s="2" t="s">
        <v>125</v>
      </c>
      <c r="I129" s="2" t="s">
        <v>126</v>
      </c>
      <c r="J129" s="8" t="s">
        <v>627</v>
      </c>
      <c r="K129" s="2" t="s">
        <v>26</v>
      </c>
      <c r="L129" s="7">
        <v>700000</v>
      </c>
      <c r="M129" s="7" t="s">
        <v>216</v>
      </c>
      <c r="N129" s="2" t="s">
        <v>645</v>
      </c>
      <c r="O129" s="2" t="s">
        <v>127</v>
      </c>
      <c r="P129" s="19" t="s">
        <v>638</v>
      </c>
    </row>
    <row r="130" spans="1:16" ht="54">
      <c r="A130" s="5" t="s">
        <v>621</v>
      </c>
      <c r="B130" s="2" t="s">
        <v>41</v>
      </c>
      <c r="C130" s="12" t="s">
        <v>643</v>
      </c>
      <c r="D130" s="2" t="s">
        <v>623</v>
      </c>
      <c r="E130" s="2" t="s">
        <v>624</v>
      </c>
      <c r="F130" s="2" t="s">
        <v>625</v>
      </c>
      <c r="G130" s="6" t="s">
        <v>648</v>
      </c>
      <c r="H130" s="2" t="s">
        <v>43</v>
      </c>
      <c r="I130" s="2" t="s">
        <v>44</v>
      </c>
      <c r="J130" s="8" t="s">
        <v>627</v>
      </c>
      <c r="K130" s="2" t="s">
        <v>26</v>
      </c>
      <c r="L130" s="7">
        <v>2000000</v>
      </c>
      <c r="M130" s="7" t="s">
        <v>216</v>
      </c>
      <c r="N130" s="8" t="s">
        <v>194</v>
      </c>
      <c r="O130" s="2" t="s">
        <v>45</v>
      </c>
      <c r="P130" s="19" t="s">
        <v>628</v>
      </c>
    </row>
    <row r="131" spans="1:16" ht="45">
      <c r="A131" s="5" t="s">
        <v>621</v>
      </c>
      <c r="B131" s="2" t="s">
        <v>318</v>
      </c>
      <c r="C131" s="12" t="s">
        <v>649</v>
      </c>
      <c r="D131" s="2" t="s">
        <v>623</v>
      </c>
      <c r="E131" s="2" t="s">
        <v>624</v>
      </c>
      <c r="F131" s="2" t="s">
        <v>625</v>
      </c>
      <c r="G131" s="6" t="s">
        <v>650</v>
      </c>
      <c r="H131" s="2" t="s">
        <v>322</v>
      </c>
      <c r="I131" s="2" t="s">
        <v>323</v>
      </c>
      <c r="J131" s="8" t="s">
        <v>627</v>
      </c>
      <c r="K131" s="2" t="s">
        <v>26</v>
      </c>
      <c r="L131" s="7">
        <v>700000</v>
      </c>
      <c r="M131" s="7" t="s">
        <v>216</v>
      </c>
      <c r="N131" s="2" t="s">
        <v>645</v>
      </c>
      <c r="O131" s="2" t="s">
        <v>324</v>
      </c>
      <c r="P131" s="19" t="s">
        <v>651</v>
      </c>
    </row>
    <row r="132" spans="1:16" ht="54">
      <c r="A132" s="5" t="s">
        <v>621</v>
      </c>
      <c r="B132" s="2" t="s">
        <v>609</v>
      </c>
      <c r="C132" s="12" t="s">
        <v>652</v>
      </c>
      <c r="D132" s="2" t="s">
        <v>623</v>
      </c>
      <c r="E132" s="2" t="s">
        <v>624</v>
      </c>
      <c r="F132" s="2" t="s">
        <v>625</v>
      </c>
      <c r="G132" s="6" t="s">
        <v>653</v>
      </c>
      <c r="H132" s="2" t="s">
        <v>611</v>
      </c>
      <c r="I132" s="2" t="s">
        <v>612</v>
      </c>
      <c r="J132" s="8" t="s">
        <v>627</v>
      </c>
      <c r="K132" s="2" t="s">
        <v>26</v>
      </c>
      <c r="L132" s="7">
        <v>2000000</v>
      </c>
      <c r="M132" s="7" t="s">
        <v>216</v>
      </c>
      <c r="N132" s="2" t="s">
        <v>654</v>
      </c>
      <c r="O132" s="2" t="s">
        <v>614</v>
      </c>
      <c r="P132" s="19" t="s">
        <v>628</v>
      </c>
    </row>
    <row r="133" spans="1:16" ht="54">
      <c r="A133" s="5" t="s">
        <v>621</v>
      </c>
      <c r="B133" s="2" t="s">
        <v>565</v>
      </c>
      <c r="C133" s="12" t="s">
        <v>652</v>
      </c>
      <c r="D133" s="2" t="s">
        <v>623</v>
      </c>
      <c r="E133" s="2" t="s">
        <v>624</v>
      </c>
      <c r="F133" s="2" t="s">
        <v>625</v>
      </c>
      <c r="G133" s="6" t="s">
        <v>655</v>
      </c>
      <c r="H133" s="2" t="s">
        <v>566</v>
      </c>
      <c r="I133" s="2" t="s">
        <v>567</v>
      </c>
      <c r="J133" s="8" t="s">
        <v>627</v>
      </c>
      <c r="K133" s="2" t="s">
        <v>26</v>
      </c>
      <c r="L133" s="7">
        <v>2000000</v>
      </c>
      <c r="M133" s="7" t="s">
        <v>216</v>
      </c>
      <c r="N133" s="2" t="s">
        <v>654</v>
      </c>
      <c r="O133" s="2" t="s">
        <v>568</v>
      </c>
      <c r="P133" s="19" t="s">
        <v>628</v>
      </c>
    </row>
    <row r="134" spans="1:16" ht="54">
      <c r="A134" s="5" t="s">
        <v>621</v>
      </c>
      <c r="B134" s="2" t="s">
        <v>98</v>
      </c>
      <c r="C134" s="12" t="s">
        <v>652</v>
      </c>
      <c r="D134" s="2" t="s">
        <v>623</v>
      </c>
      <c r="E134" s="2" t="s">
        <v>624</v>
      </c>
      <c r="F134" s="2" t="s">
        <v>625</v>
      </c>
      <c r="G134" s="6" t="s">
        <v>656</v>
      </c>
      <c r="H134" s="2" t="s">
        <v>99</v>
      </c>
      <c r="I134" s="2" t="s">
        <v>100</v>
      </c>
      <c r="J134" s="8" t="s">
        <v>627</v>
      </c>
      <c r="K134" s="2" t="s">
        <v>26</v>
      </c>
      <c r="L134" s="7">
        <v>2000000</v>
      </c>
      <c r="M134" s="7" t="s">
        <v>216</v>
      </c>
      <c r="N134" s="2" t="s">
        <v>654</v>
      </c>
      <c r="O134" s="2" t="s">
        <v>101</v>
      </c>
      <c r="P134" s="19" t="s">
        <v>628</v>
      </c>
    </row>
    <row r="135" spans="1:16" ht="45">
      <c r="A135" s="5" t="s">
        <v>621</v>
      </c>
      <c r="B135" s="8" t="s">
        <v>545</v>
      </c>
      <c r="C135" s="12" t="s">
        <v>635</v>
      </c>
      <c r="D135" s="2" t="s">
        <v>623</v>
      </c>
      <c r="E135" s="2" t="s">
        <v>624</v>
      </c>
      <c r="F135" s="2" t="s">
        <v>625</v>
      </c>
      <c r="G135" s="10" t="s">
        <v>657</v>
      </c>
      <c r="H135" s="2" t="s">
        <v>547</v>
      </c>
      <c r="I135" s="2" t="s">
        <v>548</v>
      </c>
      <c r="J135" s="8" t="s">
        <v>627</v>
      </c>
      <c r="K135" s="2" t="s">
        <v>308</v>
      </c>
      <c r="L135" s="7">
        <v>1500000</v>
      </c>
      <c r="M135" s="7" t="s">
        <v>216</v>
      </c>
      <c r="N135" s="2" t="s">
        <v>613</v>
      </c>
      <c r="O135" s="2" t="s">
        <v>549</v>
      </c>
      <c r="P135" s="19" t="s">
        <v>638</v>
      </c>
    </row>
    <row r="136" spans="1:16" ht="45">
      <c r="A136" s="5" t="s">
        <v>621</v>
      </c>
      <c r="B136" s="8" t="s">
        <v>167</v>
      </c>
      <c r="C136" s="12" t="s">
        <v>658</v>
      </c>
      <c r="D136" s="2" t="s">
        <v>623</v>
      </c>
      <c r="E136" s="2" t="s">
        <v>624</v>
      </c>
      <c r="F136" s="2" t="s">
        <v>625</v>
      </c>
      <c r="G136" s="10" t="s">
        <v>659</v>
      </c>
      <c r="H136" s="2" t="s">
        <v>168</v>
      </c>
      <c r="I136" s="2" t="s">
        <v>169</v>
      </c>
      <c r="J136" s="8" t="s">
        <v>627</v>
      </c>
      <c r="K136" s="2" t="s">
        <v>26</v>
      </c>
      <c r="L136" s="7">
        <v>700000</v>
      </c>
      <c r="M136" s="7" t="s">
        <v>216</v>
      </c>
      <c r="N136" s="2" t="s">
        <v>613</v>
      </c>
      <c r="O136" s="2" t="s">
        <v>170</v>
      </c>
      <c r="P136" s="19" t="s">
        <v>638</v>
      </c>
    </row>
    <row r="137" spans="1:16" ht="45">
      <c r="A137" s="5" t="s">
        <v>621</v>
      </c>
      <c r="B137" s="8" t="s">
        <v>660</v>
      </c>
      <c r="C137" s="12" t="s">
        <v>661</v>
      </c>
      <c r="D137" s="2" t="s">
        <v>623</v>
      </c>
      <c r="E137" s="2" t="s">
        <v>624</v>
      </c>
      <c r="F137" s="2" t="s">
        <v>625</v>
      </c>
      <c r="G137" s="10" t="s">
        <v>662</v>
      </c>
      <c r="H137" s="2" t="s">
        <v>33</v>
      </c>
      <c r="I137" s="2" t="s">
        <v>34</v>
      </c>
      <c r="J137" s="8" t="s">
        <v>627</v>
      </c>
      <c r="K137" s="2" t="s">
        <v>26</v>
      </c>
      <c r="L137" s="7">
        <v>2000000</v>
      </c>
      <c r="M137" s="7" t="s">
        <v>216</v>
      </c>
      <c r="N137" s="2" t="s">
        <v>613</v>
      </c>
      <c r="O137" s="2" t="s">
        <v>35</v>
      </c>
      <c r="P137" s="19" t="s">
        <v>628</v>
      </c>
    </row>
    <row r="138" spans="1:16" ht="45">
      <c r="A138" s="5" t="s">
        <v>621</v>
      </c>
      <c r="B138" s="8" t="s">
        <v>318</v>
      </c>
      <c r="C138" s="12" t="s">
        <v>663</v>
      </c>
      <c r="D138" s="2" t="s">
        <v>623</v>
      </c>
      <c r="E138" s="2" t="s">
        <v>624</v>
      </c>
      <c r="F138" s="2" t="s">
        <v>625</v>
      </c>
      <c r="G138" s="10" t="s">
        <v>664</v>
      </c>
      <c r="H138" s="2" t="s">
        <v>322</v>
      </c>
      <c r="I138" s="2" t="s">
        <v>323</v>
      </c>
      <c r="J138" s="8" t="s">
        <v>627</v>
      </c>
      <c r="K138" s="2" t="s">
        <v>308</v>
      </c>
      <c r="L138" s="7">
        <v>10000000</v>
      </c>
      <c r="M138" s="7" t="s">
        <v>216</v>
      </c>
      <c r="N138" s="2" t="s">
        <v>613</v>
      </c>
      <c r="O138" s="2" t="s">
        <v>324</v>
      </c>
      <c r="P138" s="19" t="s">
        <v>651</v>
      </c>
    </row>
    <row r="139" spans="1:16" ht="45">
      <c r="A139" s="5" t="s">
        <v>621</v>
      </c>
      <c r="B139" s="2" t="s">
        <v>353</v>
      </c>
      <c r="C139" s="12" t="s">
        <v>622</v>
      </c>
      <c r="D139" s="2" t="s">
        <v>623</v>
      </c>
      <c r="E139" s="2" t="s">
        <v>624</v>
      </c>
      <c r="F139" s="2" t="s">
        <v>625</v>
      </c>
      <c r="G139" s="10" t="s">
        <v>665</v>
      </c>
      <c r="H139" s="2" t="s">
        <v>355</v>
      </c>
      <c r="I139" s="2" t="s">
        <v>356</v>
      </c>
      <c r="J139" s="8" t="s">
        <v>627</v>
      </c>
      <c r="K139" s="2" t="s">
        <v>26</v>
      </c>
      <c r="L139" s="7">
        <v>2000000</v>
      </c>
      <c r="M139" s="7" t="s">
        <v>216</v>
      </c>
      <c r="N139" s="8" t="s">
        <v>194</v>
      </c>
      <c r="O139" s="2" t="s">
        <v>357</v>
      </c>
      <c r="P139" s="19" t="s">
        <v>628</v>
      </c>
    </row>
    <row r="140" spans="1:16" ht="54">
      <c r="A140" s="5" t="s">
        <v>666</v>
      </c>
      <c r="B140" s="2" t="s">
        <v>667</v>
      </c>
      <c r="C140" s="12" t="s">
        <v>668</v>
      </c>
      <c r="D140" s="10" t="s">
        <v>669</v>
      </c>
      <c r="E140" s="8" t="s">
        <v>670</v>
      </c>
      <c r="F140" s="10" t="s">
        <v>671</v>
      </c>
      <c r="G140" s="10" t="s">
        <v>672</v>
      </c>
      <c r="H140" s="2" t="s">
        <v>673</v>
      </c>
      <c r="I140" s="2" t="s">
        <v>674</v>
      </c>
      <c r="J140" s="8" t="s">
        <v>675</v>
      </c>
      <c r="K140" s="8" t="s">
        <v>26</v>
      </c>
      <c r="L140" s="7">
        <f>200*4000</f>
        <v>800000</v>
      </c>
      <c r="M140" s="5" t="s">
        <v>27</v>
      </c>
      <c r="N140" s="8" t="s">
        <v>676</v>
      </c>
      <c r="O140" s="8" t="s">
        <v>677</v>
      </c>
      <c r="P140" s="19" t="s">
        <v>678</v>
      </c>
    </row>
    <row r="141" spans="1:16" ht="54">
      <c r="A141" s="5" t="s">
        <v>666</v>
      </c>
      <c r="B141" s="2" t="s">
        <v>535</v>
      </c>
      <c r="C141" s="12" t="s">
        <v>679</v>
      </c>
      <c r="D141" s="10" t="s">
        <v>669</v>
      </c>
      <c r="E141" s="8" t="s">
        <v>670</v>
      </c>
      <c r="F141" s="10" t="s">
        <v>671</v>
      </c>
      <c r="G141" s="6" t="s">
        <v>672</v>
      </c>
      <c r="H141" s="2" t="s">
        <v>537</v>
      </c>
      <c r="I141" s="2" t="s">
        <v>538</v>
      </c>
      <c r="J141" s="8" t="s">
        <v>675</v>
      </c>
      <c r="K141" s="8" t="s">
        <v>26</v>
      </c>
      <c r="L141" s="7">
        <v>1000000</v>
      </c>
      <c r="M141" s="5" t="s">
        <v>27</v>
      </c>
      <c r="N141" s="8" t="s">
        <v>680</v>
      </c>
      <c r="O141" s="8" t="s">
        <v>539</v>
      </c>
      <c r="P141" s="19" t="s">
        <v>678</v>
      </c>
    </row>
    <row r="142" spans="1:16" ht="54">
      <c r="A142" s="5" t="s">
        <v>666</v>
      </c>
      <c r="B142" s="11" t="s">
        <v>507</v>
      </c>
      <c r="C142" s="12" t="s">
        <v>681</v>
      </c>
      <c r="D142" s="10" t="s">
        <v>669</v>
      </c>
      <c r="E142" s="8" t="s">
        <v>670</v>
      </c>
      <c r="F142" s="10" t="s">
        <v>671</v>
      </c>
      <c r="G142" s="20" t="s">
        <v>682</v>
      </c>
      <c r="H142" s="11" t="s">
        <v>509</v>
      </c>
      <c r="I142" s="11" t="s">
        <v>510</v>
      </c>
      <c r="J142" s="8" t="s">
        <v>675</v>
      </c>
      <c r="K142" s="8" t="s">
        <v>26</v>
      </c>
      <c r="L142" s="7">
        <f>100*300000</f>
        <v>30000000</v>
      </c>
      <c r="M142" s="7" t="s">
        <v>216</v>
      </c>
      <c r="N142" s="11" t="s">
        <v>683</v>
      </c>
      <c r="O142" s="2" t="s">
        <v>511</v>
      </c>
      <c r="P142" s="19" t="s">
        <v>684</v>
      </c>
    </row>
    <row r="143" spans="1:16" ht="45">
      <c r="A143" s="5" t="s">
        <v>666</v>
      </c>
      <c r="B143" s="2" t="s">
        <v>507</v>
      </c>
      <c r="C143" s="12" t="s">
        <v>685</v>
      </c>
      <c r="D143" s="10" t="s">
        <v>669</v>
      </c>
      <c r="E143" s="8" t="s">
        <v>670</v>
      </c>
      <c r="F143" s="6" t="s">
        <v>686</v>
      </c>
      <c r="G143" s="6" t="s">
        <v>687</v>
      </c>
      <c r="H143" s="2" t="s">
        <v>509</v>
      </c>
      <c r="I143" s="2" t="s">
        <v>510</v>
      </c>
      <c r="J143" s="8" t="s">
        <v>675</v>
      </c>
      <c r="K143" s="8" t="s">
        <v>26</v>
      </c>
      <c r="L143" s="7">
        <f>12000*200</f>
        <v>2400000</v>
      </c>
      <c r="M143" s="7" t="s">
        <v>216</v>
      </c>
      <c r="N143" s="2" t="s">
        <v>688</v>
      </c>
      <c r="O143" s="2" t="s">
        <v>511</v>
      </c>
      <c r="P143" s="19" t="s">
        <v>689</v>
      </c>
    </row>
    <row r="144" spans="1:16" ht="63">
      <c r="A144" s="5" t="s">
        <v>690</v>
      </c>
      <c r="B144" s="2" t="s">
        <v>691</v>
      </c>
      <c r="C144" s="12" t="s">
        <v>692</v>
      </c>
      <c r="D144" s="2" t="s">
        <v>693</v>
      </c>
      <c r="E144" s="2" t="s">
        <v>694</v>
      </c>
      <c r="F144" s="6" t="s">
        <v>695</v>
      </c>
      <c r="G144" s="6" t="s">
        <v>696</v>
      </c>
      <c r="H144" s="2" t="s">
        <v>697</v>
      </c>
      <c r="I144" s="2" t="s">
        <v>698</v>
      </c>
      <c r="J144" s="8" t="s">
        <v>699</v>
      </c>
      <c r="K144" s="2" t="s">
        <v>26</v>
      </c>
      <c r="L144" s="7">
        <f>1600*500</f>
        <v>800000</v>
      </c>
      <c r="M144" s="5" t="s">
        <v>27</v>
      </c>
      <c r="N144" s="2" t="s">
        <v>264</v>
      </c>
      <c r="O144" s="8" t="s">
        <v>700</v>
      </c>
      <c r="P144" s="19" t="s">
        <v>701</v>
      </c>
    </row>
    <row r="145" spans="1:16" ht="63">
      <c r="A145" s="5" t="s">
        <v>690</v>
      </c>
      <c r="B145" s="2" t="s">
        <v>17</v>
      </c>
      <c r="C145" s="12" t="s">
        <v>702</v>
      </c>
      <c r="D145" s="2" t="s">
        <v>693</v>
      </c>
      <c r="E145" s="2" t="s">
        <v>694</v>
      </c>
      <c r="F145" s="6" t="s">
        <v>695</v>
      </c>
      <c r="G145" s="6" t="s">
        <v>696</v>
      </c>
      <c r="H145" s="2" t="s">
        <v>23</v>
      </c>
      <c r="I145" s="2" t="s">
        <v>24</v>
      </c>
      <c r="J145" s="8" t="s">
        <v>699</v>
      </c>
      <c r="K145" s="2" t="s">
        <v>26</v>
      </c>
      <c r="L145" s="7">
        <f>1600*1000</f>
        <v>1600000</v>
      </c>
      <c r="M145" s="5" t="s">
        <v>27</v>
      </c>
      <c r="N145" s="8" t="s">
        <v>331</v>
      </c>
      <c r="O145" s="8" t="s">
        <v>29</v>
      </c>
      <c r="P145" s="19" t="s">
        <v>701</v>
      </c>
    </row>
    <row r="146" spans="1:16" ht="63">
      <c r="A146" s="5" t="s">
        <v>690</v>
      </c>
      <c r="B146" s="2" t="s">
        <v>257</v>
      </c>
      <c r="C146" s="12" t="s">
        <v>703</v>
      </c>
      <c r="D146" s="2" t="s">
        <v>693</v>
      </c>
      <c r="E146" s="2" t="s">
        <v>694</v>
      </c>
      <c r="F146" s="6" t="s">
        <v>695</v>
      </c>
      <c r="G146" s="6" t="s">
        <v>696</v>
      </c>
      <c r="H146" s="2" t="s">
        <v>261</v>
      </c>
      <c r="I146" s="2" t="s">
        <v>262</v>
      </c>
      <c r="J146" s="8" t="s">
        <v>699</v>
      </c>
      <c r="K146" s="2" t="s">
        <v>26</v>
      </c>
      <c r="L146" s="7">
        <f>1600*1000</f>
        <v>1600000</v>
      </c>
      <c r="M146" s="5" t="s">
        <v>27</v>
      </c>
      <c r="N146" s="8" t="s">
        <v>331</v>
      </c>
      <c r="O146" s="8" t="s">
        <v>265</v>
      </c>
      <c r="P146" s="19" t="s">
        <v>701</v>
      </c>
    </row>
    <row r="147" spans="1:16" ht="63">
      <c r="A147" s="5" t="s">
        <v>690</v>
      </c>
      <c r="B147" s="8" t="s">
        <v>609</v>
      </c>
      <c r="C147" s="12" t="s">
        <v>704</v>
      </c>
      <c r="D147" s="2" t="s">
        <v>693</v>
      </c>
      <c r="E147" s="2" t="s">
        <v>694</v>
      </c>
      <c r="F147" s="6" t="s">
        <v>695</v>
      </c>
      <c r="G147" s="10" t="s">
        <v>705</v>
      </c>
      <c r="H147" s="2" t="s">
        <v>611</v>
      </c>
      <c r="I147" s="2" t="s">
        <v>612</v>
      </c>
      <c r="J147" s="8" t="s">
        <v>699</v>
      </c>
      <c r="K147" s="2" t="s">
        <v>26</v>
      </c>
      <c r="L147" s="7">
        <f>1200*1000</f>
        <v>1200000</v>
      </c>
      <c r="M147" s="5" t="s">
        <v>27</v>
      </c>
      <c r="N147" s="8" t="s">
        <v>331</v>
      </c>
      <c r="O147" s="8" t="s">
        <v>614</v>
      </c>
      <c r="P147" s="19" t="s">
        <v>706</v>
      </c>
    </row>
    <row r="148" spans="1:16" ht="63">
      <c r="A148" s="5" t="s">
        <v>690</v>
      </c>
      <c r="B148" s="2" t="s">
        <v>146</v>
      </c>
      <c r="C148" s="12" t="s">
        <v>707</v>
      </c>
      <c r="D148" s="2" t="s">
        <v>693</v>
      </c>
      <c r="E148" s="2" t="s">
        <v>694</v>
      </c>
      <c r="F148" s="6" t="s">
        <v>695</v>
      </c>
      <c r="G148" s="6" t="s">
        <v>696</v>
      </c>
      <c r="H148" s="2" t="s">
        <v>152</v>
      </c>
      <c r="I148" s="2" t="s">
        <v>153</v>
      </c>
      <c r="J148" s="8" t="s">
        <v>699</v>
      </c>
      <c r="K148" s="2" t="s">
        <v>26</v>
      </c>
      <c r="L148" s="7">
        <f>1600*1000</f>
        <v>1600000</v>
      </c>
      <c r="M148" s="5" t="s">
        <v>27</v>
      </c>
      <c r="N148" s="8" t="s">
        <v>331</v>
      </c>
      <c r="O148" s="8" t="s">
        <v>155</v>
      </c>
      <c r="P148" s="19" t="s">
        <v>701</v>
      </c>
    </row>
    <row r="149" spans="1:16" ht="63">
      <c r="A149" s="5" t="s">
        <v>690</v>
      </c>
      <c r="B149" s="2" t="s">
        <v>69</v>
      </c>
      <c r="C149" s="12" t="s">
        <v>708</v>
      </c>
      <c r="D149" s="2" t="s">
        <v>693</v>
      </c>
      <c r="E149" s="2" t="s">
        <v>694</v>
      </c>
      <c r="F149" s="6" t="s">
        <v>695</v>
      </c>
      <c r="G149" s="6" t="s">
        <v>696</v>
      </c>
      <c r="H149" s="2" t="s">
        <v>71</v>
      </c>
      <c r="I149" s="2" t="s">
        <v>72</v>
      </c>
      <c r="J149" s="8" t="s">
        <v>699</v>
      </c>
      <c r="K149" s="2" t="s">
        <v>26</v>
      </c>
      <c r="L149" s="7">
        <f>1600*1000</f>
        <v>1600000</v>
      </c>
      <c r="M149" s="5" t="s">
        <v>27</v>
      </c>
      <c r="N149" s="8" t="s">
        <v>331</v>
      </c>
      <c r="O149" s="8" t="s">
        <v>73</v>
      </c>
      <c r="P149" s="19" t="s">
        <v>701</v>
      </c>
    </row>
    <row r="150" spans="1:16" ht="63">
      <c r="A150" s="5" t="s">
        <v>690</v>
      </c>
      <c r="B150" s="2" t="s">
        <v>304</v>
      </c>
      <c r="C150" s="12" t="s">
        <v>709</v>
      </c>
      <c r="D150" s="2" t="s">
        <v>693</v>
      </c>
      <c r="E150" s="2" t="s">
        <v>694</v>
      </c>
      <c r="F150" s="6" t="s">
        <v>695</v>
      </c>
      <c r="G150" s="6" t="s">
        <v>705</v>
      </c>
      <c r="H150" s="2" t="s">
        <v>306</v>
      </c>
      <c r="I150" s="2" t="s">
        <v>307</v>
      </c>
      <c r="J150" s="8" t="s">
        <v>699</v>
      </c>
      <c r="K150" s="2" t="s">
        <v>26</v>
      </c>
      <c r="L150" s="7">
        <f>1200*500</f>
        <v>600000</v>
      </c>
      <c r="M150" s="5" t="s">
        <v>27</v>
      </c>
      <c r="N150" s="2" t="s">
        <v>264</v>
      </c>
      <c r="O150" s="8" t="s">
        <v>309</v>
      </c>
      <c r="P150" s="19" t="s">
        <v>706</v>
      </c>
    </row>
    <row r="151" spans="1:16" ht="54">
      <c r="A151" s="5" t="s">
        <v>690</v>
      </c>
      <c r="B151" s="2" t="s">
        <v>318</v>
      </c>
      <c r="C151" s="12" t="s">
        <v>710</v>
      </c>
      <c r="D151" s="2" t="s">
        <v>693</v>
      </c>
      <c r="E151" s="2" t="s">
        <v>694</v>
      </c>
      <c r="F151" s="6" t="s">
        <v>711</v>
      </c>
      <c r="G151" s="6" t="s">
        <v>712</v>
      </c>
      <c r="H151" s="2" t="s">
        <v>322</v>
      </c>
      <c r="I151" s="2" t="s">
        <v>323</v>
      </c>
      <c r="J151" s="8" t="s">
        <v>255</v>
      </c>
      <c r="K151" s="2" t="s">
        <v>26</v>
      </c>
      <c r="L151" s="7">
        <f>1800*1000</f>
        <v>1800000</v>
      </c>
      <c r="M151" s="5" t="s">
        <v>27</v>
      </c>
      <c r="N151" s="8" t="s">
        <v>270</v>
      </c>
      <c r="O151" s="8" t="s">
        <v>324</v>
      </c>
      <c r="P151" s="19" t="s">
        <v>713</v>
      </c>
    </row>
    <row r="152" spans="1:16" ht="36">
      <c r="A152" s="5" t="s">
        <v>690</v>
      </c>
      <c r="B152" s="2" t="s">
        <v>318</v>
      </c>
      <c r="C152" s="12" t="s">
        <v>714</v>
      </c>
      <c r="D152" s="2" t="s">
        <v>693</v>
      </c>
      <c r="E152" s="2" t="s">
        <v>694</v>
      </c>
      <c r="F152" s="6" t="s">
        <v>695</v>
      </c>
      <c r="G152" s="6" t="s">
        <v>715</v>
      </c>
      <c r="H152" s="2" t="s">
        <v>322</v>
      </c>
      <c r="I152" s="2" t="s">
        <v>323</v>
      </c>
      <c r="J152" s="8" t="s">
        <v>716</v>
      </c>
      <c r="K152" s="2" t="s">
        <v>26</v>
      </c>
      <c r="L152" s="7">
        <v>2000000</v>
      </c>
      <c r="M152" s="5" t="s">
        <v>27</v>
      </c>
      <c r="N152" s="8" t="s">
        <v>717</v>
      </c>
      <c r="O152" s="8" t="s">
        <v>324</v>
      </c>
      <c r="P152" s="19" t="s">
        <v>718</v>
      </c>
    </row>
    <row r="153" spans="1:16" ht="63">
      <c r="A153" s="5" t="s">
        <v>690</v>
      </c>
      <c r="B153" s="2" t="s">
        <v>326</v>
      </c>
      <c r="C153" s="12" t="s">
        <v>719</v>
      </c>
      <c r="D153" s="2" t="s">
        <v>693</v>
      </c>
      <c r="E153" s="2" t="s">
        <v>694</v>
      </c>
      <c r="F153" s="6" t="s">
        <v>695</v>
      </c>
      <c r="G153" s="10" t="s">
        <v>705</v>
      </c>
      <c r="H153" s="2" t="s">
        <v>329</v>
      </c>
      <c r="I153" s="2" t="s">
        <v>330</v>
      </c>
      <c r="J153" s="8" t="s">
        <v>699</v>
      </c>
      <c r="K153" s="2" t="s">
        <v>26</v>
      </c>
      <c r="L153" s="7">
        <f>1200*500</f>
        <v>600000</v>
      </c>
      <c r="M153" s="5" t="s">
        <v>27</v>
      </c>
      <c r="N153" s="8" t="s">
        <v>264</v>
      </c>
      <c r="O153" s="8" t="s">
        <v>332</v>
      </c>
      <c r="P153" s="19" t="s">
        <v>706</v>
      </c>
    </row>
    <row r="154" spans="1:16" ht="36">
      <c r="A154" s="5" t="s">
        <v>690</v>
      </c>
      <c r="B154" s="2" t="s">
        <v>157</v>
      </c>
      <c r="C154" s="12" t="s">
        <v>720</v>
      </c>
      <c r="D154" s="2" t="s">
        <v>693</v>
      </c>
      <c r="E154" s="2" t="s">
        <v>694</v>
      </c>
      <c r="F154" s="2" t="s">
        <v>721</v>
      </c>
      <c r="G154" s="10" t="s">
        <v>722</v>
      </c>
      <c r="H154" s="2" t="s">
        <v>159</v>
      </c>
      <c r="I154" s="2" t="s">
        <v>160</v>
      </c>
      <c r="J154" s="8" t="s">
        <v>255</v>
      </c>
      <c r="K154" s="2" t="s">
        <v>26</v>
      </c>
      <c r="L154" s="7">
        <f>20*60000</f>
        <v>1200000</v>
      </c>
      <c r="M154" s="5" t="s">
        <v>27</v>
      </c>
      <c r="N154" s="8" t="s">
        <v>723</v>
      </c>
      <c r="O154" s="8" t="s">
        <v>161</v>
      </c>
      <c r="P154" s="2" t="s">
        <v>724</v>
      </c>
    </row>
    <row r="155" spans="1:16" ht="63">
      <c r="A155" s="5" t="s">
        <v>690</v>
      </c>
      <c r="B155" s="2" t="s">
        <v>79</v>
      </c>
      <c r="C155" s="12" t="s">
        <v>725</v>
      </c>
      <c r="D155" s="2" t="s">
        <v>693</v>
      </c>
      <c r="E155" s="2" t="s">
        <v>694</v>
      </c>
      <c r="F155" s="6" t="s">
        <v>695</v>
      </c>
      <c r="G155" s="6" t="s">
        <v>696</v>
      </c>
      <c r="H155" s="2" t="s">
        <v>81</v>
      </c>
      <c r="I155" s="2" t="s">
        <v>82</v>
      </c>
      <c r="J155" s="8" t="s">
        <v>699</v>
      </c>
      <c r="K155" s="2" t="s">
        <v>26</v>
      </c>
      <c r="L155" s="7">
        <f>1600*1000</f>
        <v>1600000</v>
      </c>
      <c r="M155" s="5" t="s">
        <v>27</v>
      </c>
      <c r="N155" s="8" t="s">
        <v>331</v>
      </c>
      <c r="O155" s="8" t="s">
        <v>83</v>
      </c>
      <c r="P155" s="19" t="s">
        <v>701</v>
      </c>
    </row>
    <row r="156" spans="1:16" ht="63">
      <c r="A156" s="5" t="s">
        <v>690</v>
      </c>
      <c r="B156" s="2" t="s">
        <v>361</v>
      </c>
      <c r="C156" s="12" t="s">
        <v>726</v>
      </c>
      <c r="D156" s="2" t="s">
        <v>693</v>
      </c>
      <c r="E156" s="2" t="s">
        <v>694</v>
      </c>
      <c r="F156" s="6" t="s">
        <v>695</v>
      </c>
      <c r="G156" s="6" t="s">
        <v>727</v>
      </c>
      <c r="H156" s="2" t="s">
        <v>363</v>
      </c>
      <c r="I156" s="2" t="s">
        <v>364</v>
      </c>
      <c r="J156" s="8" t="s">
        <v>699</v>
      </c>
      <c r="K156" s="2" t="s">
        <v>26</v>
      </c>
      <c r="L156" s="7">
        <f>1200*1000</f>
        <v>1200000</v>
      </c>
      <c r="M156" s="5" t="s">
        <v>27</v>
      </c>
      <c r="N156" s="8" t="s">
        <v>331</v>
      </c>
      <c r="O156" s="8" t="s">
        <v>365</v>
      </c>
      <c r="P156" s="19" t="s">
        <v>728</v>
      </c>
    </row>
    <row r="157" spans="1:16" ht="63">
      <c r="A157" s="5" t="s">
        <v>690</v>
      </c>
      <c r="B157" s="2" t="s">
        <v>366</v>
      </c>
      <c r="C157" s="12" t="s">
        <v>729</v>
      </c>
      <c r="D157" s="2" t="s">
        <v>693</v>
      </c>
      <c r="E157" s="2" t="s">
        <v>694</v>
      </c>
      <c r="F157" s="6" t="s">
        <v>695</v>
      </c>
      <c r="G157" s="6" t="s">
        <v>730</v>
      </c>
      <c r="H157" s="2" t="s">
        <v>368</v>
      </c>
      <c r="I157" s="2" t="s">
        <v>369</v>
      </c>
      <c r="J157" s="8" t="s">
        <v>699</v>
      </c>
      <c r="K157" s="2" t="s">
        <v>26</v>
      </c>
      <c r="L157" s="7">
        <f>1000*1500</f>
        <v>1500000</v>
      </c>
      <c r="M157" s="5" t="s">
        <v>27</v>
      </c>
      <c r="N157" s="8" t="s">
        <v>731</v>
      </c>
      <c r="O157" s="8" t="s">
        <v>732</v>
      </c>
      <c r="P157" s="19" t="s">
        <v>733</v>
      </c>
    </row>
    <row r="158" spans="1:16" ht="36">
      <c r="A158" s="5" t="s">
        <v>690</v>
      </c>
      <c r="B158" s="8" t="s">
        <v>371</v>
      </c>
      <c r="C158" s="12" t="s">
        <v>734</v>
      </c>
      <c r="D158" s="2" t="s">
        <v>693</v>
      </c>
      <c r="E158" s="2" t="s">
        <v>694</v>
      </c>
      <c r="F158" s="6" t="s">
        <v>695</v>
      </c>
      <c r="G158" s="10" t="s">
        <v>715</v>
      </c>
      <c r="H158" s="2" t="s">
        <v>373</v>
      </c>
      <c r="I158" s="2" t="s">
        <v>374</v>
      </c>
      <c r="J158" s="8" t="s">
        <v>716</v>
      </c>
      <c r="K158" s="2" t="s">
        <v>26</v>
      </c>
      <c r="L158" s="7"/>
      <c r="M158" s="5" t="s">
        <v>27</v>
      </c>
      <c r="N158" s="8" t="s">
        <v>717</v>
      </c>
      <c r="O158" s="8" t="s">
        <v>375</v>
      </c>
      <c r="P158" s="19" t="s">
        <v>718</v>
      </c>
    </row>
    <row r="159" spans="1:16" ht="63">
      <c r="A159" s="5" t="s">
        <v>690</v>
      </c>
      <c r="B159" s="2" t="s">
        <v>376</v>
      </c>
      <c r="C159" s="12" t="s">
        <v>735</v>
      </c>
      <c r="D159" s="2" t="s">
        <v>693</v>
      </c>
      <c r="E159" s="2" t="s">
        <v>694</v>
      </c>
      <c r="F159" s="6" t="s">
        <v>695</v>
      </c>
      <c r="G159" s="6" t="s">
        <v>727</v>
      </c>
      <c r="H159" s="2" t="s">
        <v>378</v>
      </c>
      <c r="I159" s="2" t="s">
        <v>379</v>
      </c>
      <c r="J159" s="8" t="s">
        <v>699</v>
      </c>
      <c r="K159" s="2" t="s">
        <v>26</v>
      </c>
      <c r="L159" s="7">
        <f>1200*1000</f>
        <v>1200000</v>
      </c>
      <c r="M159" s="5" t="s">
        <v>27</v>
      </c>
      <c r="N159" s="8" t="s">
        <v>331</v>
      </c>
      <c r="O159" s="8" t="s">
        <v>380</v>
      </c>
      <c r="P159" s="19" t="s">
        <v>728</v>
      </c>
    </row>
    <row r="160" spans="1:16" ht="36">
      <c r="A160" s="5" t="s">
        <v>690</v>
      </c>
      <c r="B160" s="2" t="s">
        <v>381</v>
      </c>
      <c r="C160" s="12" t="s">
        <v>736</v>
      </c>
      <c r="D160" s="2" t="s">
        <v>693</v>
      </c>
      <c r="E160" s="2" t="s">
        <v>694</v>
      </c>
      <c r="F160" s="6" t="s">
        <v>695</v>
      </c>
      <c r="G160" s="10" t="s">
        <v>715</v>
      </c>
      <c r="H160" s="2" t="s">
        <v>384</v>
      </c>
      <c r="I160" s="2" t="s">
        <v>385</v>
      </c>
      <c r="J160" s="8" t="s">
        <v>716</v>
      </c>
      <c r="K160" s="8" t="s">
        <v>308</v>
      </c>
      <c r="L160" s="7"/>
      <c r="M160" s="5" t="s">
        <v>27</v>
      </c>
      <c r="N160" s="8" t="s">
        <v>717</v>
      </c>
      <c r="O160" s="8" t="s">
        <v>386</v>
      </c>
      <c r="P160" s="19" t="s">
        <v>718</v>
      </c>
    </row>
    <row r="161" spans="1:16" ht="63">
      <c r="A161" s="5" t="s">
        <v>690</v>
      </c>
      <c r="B161" s="2" t="s">
        <v>387</v>
      </c>
      <c r="C161" s="12" t="s">
        <v>737</v>
      </c>
      <c r="D161" s="2" t="s">
        <v>693</v>
      </c>
      <c r="E161" s="2" t="s">
        <v>694</v>
      </c>
      <c r="F161" s="6" t="s">
        <v>695</v>
      </c>
      <c r="G161" s="6" t="s">
        <v>705</v>
      </c>
      <c r="H161" s="2" t="s">
        <v>389</v>
      </c>
      <c r="I161" s="2" t="s">
        <v>390</v>
      </c>
      <c r="J161" s="8" t="s">
        <v>699</v>
      </c>
      <c r="K161" s="8" t="s">
        <v>308</v>
      </c>
      <c r="L161" s="7">
        <f>1200*2000</f>
        <v>2400000</v>
      </c>
      <c r="M161" s="5" t="s">
        <v>27</v>
      </c>
      <c r="N161" s="8" t="s">
        <v>738</v>
      </c>
      <c r="O161" s="8" t="s">
        <v>391</v>
      </c>
      <c r="P161" s="19" t="s">
        <v>706</v>
      </c>
    </row>
    <row r="162" spans="1:16" ht="63">
      <c r="A162" s="5" t="s">
        <v>690</v>
      </c>
      <c r="B162" s="2" t="s">
        <v>393</v>
      </c>
      <c r="C162" s="12" t="s">
        <v>709</v>
      </c>
      <c r="D162" s="2" t="s">
        <v>693</v>
      </c>
      <c r="E162" s="2" t="s">
        <v>694</v>
      </c>
      <c r="F162" s="6" t="s">
        <v>695</v>
      </c>
      <c r="G162" s="6" t="s">
        <v>705</v>
      </c>
      <c r="H162" s="2" t="s">
        <v>395</v>
      </c>
      <c r="I162" s="2" t="s">
        <v>396</v>
      </c>
      <c r="J162" s="8" t="s">
        <v>699</v>
      </c>
      <c r="K162" s="8" t="s">
        <v>308</v>
      </c>
      <c r="L162" s="7">
        <f>1200*1000</f>
        <v>1200000</v>
      </c>
      <c r="M162" s="5" t="s">
        <v>27</v>
      </c>
      <c r="N162" s="8" t="s">
        <v>331</v>
      </c>
      <c r="O162" s="8" t="s">
        <v>397</v>
      </c>
      <c r="P162" s="19" t="s">
        <v>706</v>
      </c>
    </row>
    <row r="163" spans="1:16" ht="63">
      <c r="A163" s="5" t="s">
        <v>690</v>
      </c>
      <c r="B163" s="2" t="s">
        <v>739</v>
      </c>
      <c r="C163" s="12" t="s">
        <v>740</v>
      </c>
      <c r="D163" s="2" t="s">
        <v>693</v>
      </c>
      <c r="E163" s="2" t="s">
        <v>694</v>
      </c>
      <c r="F163" s="6" t="s">
        <v>695</v>
      </c>
      <c r="G163" s="6" t="s">
        <v>727</v>
      </c>
      <c r="H163" s="2" t="s">
        <v>741</v>
      </c>
      <c r="I163" s="2" t="s">
        <v>742</v>
      </c>
      <c r="J163" s="8" t="s">
        <v>699</v>
      </c>
      <c r="K163" s="8" t="s">
        <v>308</v>
      </c>
      <c r="L163" s="7">
        <f>1200*1000</f>
        <v>1200000</v>
      </c>
      <c r="M163" s="5" t="s">
        <v>27</v>
      </c>
      <c r="N163" s="8" t="s">
        <v>331</v>
      </c>
      <c r="O163" s="8" t="s">
        <v>51</v>
      </c>
      <c r="P163" s="19" t="s">
        <v>728</v>
      </c>
    </row>
    <row r="164" spans="1:16" ht="40">
      <c r="A164" s="5" t="s">
        <v>690</v>
      </c>
      <c r="B164" s="2" t="s">
        <v>739</v>
      </c>
      <c r="C164" s="12" t="s">
        <v>743</v>
      </c>
      <c r="D164" s="2" t="s">
        <v>693</v>
      </c>
      <c r="E164" s="2" t="s">
        <v>694</v>
      </c>
      <c r="F164" s="2" t="s">
        <v>721</v>
      </c>
      <c r="G164" s="6" t="s">
        <v>744</v>
      </c>
      <c r="H164" s="2" t="s">
        <v>741</v>
      </c>
      <c r="I164" s="2" t="s">
        <v>742</v>
      </c>
      <c r="J164" s="8" t="s">
        <v>255</v>
      </c>
      <c r="K164" s="8" t="s">
        <v>308</v>
      </c>
      <c r="L164" s="7">
        <f>20*40000</f>
        <v>800000</v>
      </c>
      <c r="M164" s="5" t="s">
        <v>27</v>
      </c>
      <c r="N164" s="8" t="s">
        <v>745</v>
      </c>
      <c r="O164" s="8" t="s">
        <v>51</v>
      </c>
      <c r="P164" s="2" t="s">
        <v>724</v>
      </c>
    </row>
    <row r="165" spans="1:16" ht="63">
      <c r="A165" s="5" t="s">
        <v>690</v>
      </c>
      <c r="B165" s="2" t="s">
        <v>89</v>
      </c>
      <c r="C165" s="12" t="s">
        <v>746</v>
      </c>
      <c r="D165" s="2" t="s">
        <v>693</v>
      </c>
      <c r="E165" s="2" t="s">
        <v>694</v>
      </c>
      <c r="F165" s="6" t="s">
        <v>695</v>
      </c>
      <c r="G165" s="6" t="s">
        <v>705</v>
      </c>
      <c r="H165" s="2" t="s">
        <v>91</v>
      </c>
      <c r="I165" s="2" t="s">
        <v>92</v>
      </c>
      <c r="J165" s="8" t="s">
        <v>699</v>
      </c>
      <c r="K165" s="8" t="s">
        <v>308</v>
      </c>
      <c r="L165" s="7">
        <f>1200*1000</f>
        <v>1200000</v>
      </c>
      <c r="M165" s="5" t="s">
        <v>27</v>
      </c>
      <c r="N165" s="8" t="s">
        <v>331</v>
      </c>
      <c r="O165" s="8" t="s">
        <v>93</v>
      </c>
      <c r="P165" s="19" t="s">
        <v>706</v>
      </c>
    </row>
    <row r="166" spans="1:16" ht="36">
      <c r="A166" s="5" t="s">
        <v>690</v>
      </c>
      <c r="B166" s="2" t="s">
        <v>94</v>
      </c>
      <c r="C166" s="12" t="s">
        <v>747</v>
      </c>
      <c r="D166" s="2" t="s">
        <v>693</v>
      </c>
      <c r="E166" s="2" t="s">
        <v>694</v>
      </c>
      <c r="F166" s="2" t="s">
        <v>721</v>
      </c>
      <c r="G166" s="6" t="s">
        <v>748</v>
      </c>
      <c r="H166" s="2" t="s">
        <v>95</v>
      </c>
      <c r="I166" s="2" t="s">
        <v>96</v>
      </c>
      <c r="J166" s="8" t="s">
        <v>255</v>
      </c>
      <c r="K166" s="8" t="s">
        <v>308</v>
      </c>
      <c r="L166" s="7">
        <f>25*40000</f>
        <v>1000000</v>
      </c>
      <c r="M166" s="5" t="s">
        <v>27</v>
      </c>
      <c r="N166" s="8" t="s">
        <v>723</v>
      </c>
      <c r="O166" s="8" t="s">
        <v>97</v>
      </c>
      <c r="P166" s="2" t="s">
        <v>724</v>
      </c>
    </row>
    <row r="167" spans="1:16" ht="63">
      <c r="A167" s="5" t="s">
        <v>690</v>
      </c>
      <c r="B167" s="2" t="s">
        <v>94</v>
      </c>
      <c r="C167" s="12" t="s">
        <v>725</v>
      </c>
      <c r="D167" s="2" t="s">
        <v>693</v>
      </c>
      <c r="E167" s="2" t="s">
        <v>694</v>
      </c>
      <c r="F167" s="6" t="s">
        <v>695</v>
      </c>
      <c r="G167" s="6" t="s">
        <v>696</v>
      </c>
      <c r="H167" s="2" t="s">
        <v>95</v>
      </c>
      <c r="I167" s="2" t="s">
        <v>96</v>
      </c>
      <c r="J167" s="8" t="s">
        <v>255</v>
      </c>
      <c r="K167" s="8" t="s">
        <v>308</v>
      </c>
      <c r="L167" s="7">
        <f>1600*1000</f>
        <v>1600000</v>
      </c>
      <c r="M167" s="5" t="s">
        <v>27</v>
      </c>
      <c r="N167" s="8" t="s">
        <v>331</v>
      </c>
      <c r="O167" s="8" t="s">
        <v>97</v>
      </c>
      <c r="P167" s="19" t="s">
        <v>701</v>
      </c>
    </row>
    <row r="168" spans="1:16" ht="36">
      <c r="A168" s="5" t="s">
        <v>690</v>
      </c>
      <c r="B168" s="2" t="s">
        <v>417</v>
      </c>
      <c r="C168" s="12" t="s">
        <v>749</v>
      </c>
      <c r="D168" s="2" t="s">
        <v>693</v>
      </c>
      <c r="E168" s="2" t="s">
        <v>694</v>
      </c>
      <c r="F168" s="2" t="s">
        <v>721</v>
      </c>
      <c r="G168" s="6" t="s">
        <v>748</v>
      </c>
      <c r="H168" s="2" t="s">
        <v>419</v>
      </c>
      <c r="I168" s="2" t="s">
        <v>420</v>
      </c>
      <c r="J168" s="8" t="s">
        <v>255</v>
      </c>
      <c r="K168" s="8" t="s">
        <v>308</v>
      </c>
      <c r="L168" s="7">
        <f>25*40000</f>
        <v>1000000</v>
      </c>
      <c r="M168" s="5" t="s">
        <v>27</v>
      </c>
      <c r="N168" s="8" t="s">
        <v>723</v>
      </c>
      <c r="O168" s="8" t="s">
        <v>422</v>
      </c>
      <c r="P168" s="2" t="s">
        <v>724</v>
      </c>
    </row>
    <row r="169" spans="1:16" ht="40">
      <c r="A169" s="5" t="s">
        <v>690</v>
      </c>
      <c r="B169" s="2" t="s">
        <v>162</v>
      </c>
      <c r="C169" s="12" t="s">
        <v>750</v>
      </c>
      <c r="D169" s="2" t="s">
        <v>693</v>
      </c>
      <c r="E169" s="2" t="s">
        <v>694</v>
      </c>
      <c r="F169" s="2" t="s">
        <v>721</v>
      </c>
      <c r="G169" s="6" t="s">
        <v>744</v>
      </c>
      <c r="H169" s="2" t="s">
        <v>164</v>
      </c>
      <c r="I169" s="2" t="s">
        <v>165</v>
      </c>
      <c r="J169" s="8" t="s">
        <v>255</v>
      </c>
      <c r="K169" s="8" t="s">
        <v>308</v>
      </c>
      <c r="L169" s="7">
        <f>25*40000</f>
        <v>1000000</v>
      </c>
      <c r="M169" s="5" t="s">
        <v>27</v>
      </c>
      <c r="N169" s="2" t="s">
        <v>723</v>
      </c>
      <c r="O169" s="8" t="s">
        <v>166</v>
      </c>
      <c r="P169" s="2" t="s">
        <v>724</v>
      </c>
    </row>
    <row r="170" spans="1:16" ht="63">
      <c r="A170" s="5" t="s">
        <v>690</v>
      </c>
      <c r="B170" s="2" t="s">
        <v>442</v>
      </c>
      <c r="C170" s="12" t="s">
        <v>751</v>
      </c>
      <c r="D170" s="2" t="s">
        <v>693</v>
      </c>
      <c r="E170" s="2" t="s">
        <v>694</v>
      </c>
      <c r="F170" s="6" t="s">
        <v>695</v>
      </c>
      <c r="G170" s="6" t="s">
        <v>696</v>
      </c>
      <c r="H170" s="2" t="s">
        <v>444</v>
      </c>
      <c r="I170" s="2" t="s">
        <v>752</v>
      </c>
      <c r="J170" s="8" t="s">
        <v>699</v>
      </c>
      <c r="K170" s="8" t="s">
        <v>308</v>
      </c>
      <c r="L170" s="7">
        <f>1600*1000</f>
        <v>1600000</v>
      </c>
      <c r="M170" s="5" t="s">
        <v>27</v>
      </c>
      <c r="N170" s="8" t="s">
        <v>331</v>
      </c>
      <c r="O170" s="8" t="s">
        <v>286</v>
      </c>
      <c r="P170" s="19" t="s">
        <v>701</v>
      </c>
    </row>
    <row r="171" spans="1:16" ht="63">
      <c r="A171" s="5" t="s">
        <v>690</v>
      </c>
      <c r="B171" s="2" t="s">
        <v>604</v>
      </c>
      <c r="C171" s="12" t="s">
        <v>753</v>
      </c>
      <c r="D171" s="2" t="s">
        <v>693</v>
      </c>
      <c r="E171" s="2" t="s">
        <v>694</v>
      </c>
      <c r="F171" s="6" t="s">
        <v>695</v>
      </c>
      <c r="G171" s="6" t="s">
        <v>696</v>
      </c>
      <c r="H171" s="2" t="s">
        <v>606</v>
      </c>
      <c r="I171" s="2" t="s">
        <v>607</v>
      </c>
      <c r="J171" s="8" t="s">
        <v>699</v>
      </c>
      <c r="K171" s="8" t="s">
        <v>308</v>
      </c>
      <c r="L171" s="7">
        <f>1600*1000</f>
        <v>1600000</v>
      </c>
      <c r="M171" s="5" t="s">
        <v>27</v>
      </c>
      <c r="N171" s="2" t="s">
        <v>331</v>
      </c>
      <c r="O171" s="8" t="s">
        <v>183</v>
      </c>
      <c r="P171" s="19" t="s">
        <v>701</v>
      </c>
    </row>
    <row r="172" spans="1:16" ht="63">
      <c r="A172" s="5" t="s">
        <v>690</v>
      </c>
      <c r="B172" s="2" t="s">
        <v>486</v>
      </c>
      <c r="C172" s="12" t="s">
        <v>754</v>
      </c>
      <c r="D172" s="2" t="s">
        <v>693</v>
      </c>
      <c r="E172" s="2" t="s">
        <v>694</v>
      </c>
      <c r="F172" s="6" t="s">
        <v>695</v>
      </c>
      <c r="G172" s="6" t="s">
        <v>755</v>
      </c>
      <c r="H172" s="2" t="s">
        <v>488</v>
      </c>
      <c r="I172" s="2" t="s">
        <v>489</v>
      </c>
      <c r="J172" s="8" t="s">
        <v>699</v>
      </c>
      <c r="K172" s="8" t="s">
        <v>308</v>
      </c>
      <c r="L172" s="7">
        <f>1000*1000</f>
        <v>1000000</v>
      </c>
      <c r="M172" s="5" t="s">
        <v>27</v>
      </c>
      <c r="N172" s="8" t="s">
        <v>331</v>
      </c>
      <c r="O172" s="8" t="s">
        <v>490</v>
      </c>
      <c r="P172" s="19" t="s">
        <v>733</v>
      </c>
    </row>
    <row r="173" spans="1:16" ht="63">
      <c r="A173" s="5" t="s">
        <v>690</v>
      </c>
      <c r="B173" s="8" t="s">
        <v>492</v>
      </c>
      <c r="C173" s="12" t="s">
        <v>756</v>
      </c>
      <c r="D173" s="2" t="s">
        <v>693</v>
      </c>
      <c r="E173" s="2" t="s">
        <v>694</v>
      </c>
      <c r="F173" s="6" t="s">
        <v>695</v>
      </c>
      <c r="G173" s="10" t="s">
        <v>705</v>
      </c>
      <c r="H173" s="2" t="s">
        <v>494</v>
      </c>
      <c r="I173" s="2" t="s">
        <v>495</v>
      </c>
      <c r="J173" s="8" t="s">
        <v>699</v>
      </c>
      <c r="K173" s="8" t="s">
        <v>308</v>
      </c>
      <c r="L173" s="7">
        <f>1200*1000</f>
        <v>1200000</v>
      </c>
      <c r="M173" s="5" t="s">
        <v>27</v>
      </c>
      <c r="N173" s="8" t="s">
        <v>331</v>
      </c>
      <c r="O173" s="8" t="s">
        <v>496</v>
      </c>
      <c r="P173" s="19" t="s">
        <v>706</v>
      </c>
    </row>
    <row r="174" spans="1:16" ht="63">
      <c r="A174" s="5" t="s">
        <v>690</v>
      </c>
      <c r="B174" s="2" t="s">
        <v>172</v>
      </c>
      <c r="C174" s="12" t="s">
        <v>757</v>
      </c>
      <c r="D174" s="2" t="s">
        <v>693</v>
      </c>
      <c r="E174" s="2" t="s">
        <v>694</v>
      </c>
      <c r="F174" s="6" t="s">
        <v>695</v>
      </c>
      <c r="G174" s="6" t="s">
        <v>758</v>
      </c>
      <c r="H174" s="2" t="s">
        <v>173</v>
      </c>
      <c r="I174" s="2" t="s">
        <v>174</v>
      </c>
      <c r="J174" s="8" t="s">
        <v>699</v>
      </c>
      <c r="K174" s="8" t="s">
        <v>308</v>
      </c>
      <c r="L174" s="7">
        <f>1600*1000</f>
        <v>1600000</v>
      </c>
      <c r="M174" s="5" t="s">
        <v>27</v>
      </c>
      <c r="N174" s="8" t="s">
        <v>331</v>
      </c>
      <c r="O174" s="8" t="s">
        <v>175</v>
      </c>
      <c r="P174" s="19" t="s">
        <v>701</v>
      </c>
    </row>
    <row r="175" spans="1:16" ht="36">
      <c r="A175" s="5" t="s">
        <v>690</v>
      </c>
      <c r="B175" s="2" t="s">
        <v>759</v>
      </c>
      <c r="C175" s="12" t="s">
        <v>720</v>
      </c>
      <c r="D175" s="2" t="s">
        <v>693</v>
      </c>
      <c r="E175" s="2" t="s">
        <v>694</v>
      </c>
      <c r="F175" s="2" t="s">
        <v>721</v>
      </c>
      <c r="G175" s="10" t="s">
        <v>760</v>
      </c>
      <c r="H175" s="2" t="s">
        <v>761</v>
      </c>
      <c r="I175" s="2" t="s">
        <v>762</v>
      </c>
      <c r="J175" s="8" t="s">
        <v>255</v>
      </c>
      <c r="K175" s="8" t="s">
        <v>308</v>
      </c>
      <c r="L175" s="7">
        <f>30*60000</f>
        <v>1800000</v>
      </c>
      <c r="M175" s="5" t="s">
        <v>27</v>
      </c>
      <c r="N175" s="2" t="s">
        <v>763</v>
      </c>
      <c r="O175" s="8" t="s">
        <v>764</v>
      </c>
      <c r="P175" s="2" t="s">
        <v>724</v>
      </c>
    </row>
    <row r="176" spans="1:16" ht="63">
      <c r="A176" s="5" t="s">
        <v>690</v>
      </c>
      <c r="B176" s="2" t="s">
        <v>176</v>
      </c>
      <c r="C176" s="12" t="s">
        <v>765</v>
      </c>
      <c r="D176" s="2" t="s">
        <v>693</v>
      </c>
      <c r="E176" s="2" t="s">
        <v>694</v>
      </c>
      <c r="F176" s="6" t="s">
        <v>695</v>
      </c>
      <c r="G176" s="6" t="s">
        <v>727</v>
      </c>
      <c r="H176" s="2" t="s">
        <v>177</v>
      </c>
      <c r="I176" s="2" t="s">
        <v>178</v>
      </c>
      <c r="J176" s="8" t="s">
        <v>699</v>
      </c>
      <c r="K176" s="8" t="s">
        <v>308</v>
      </c>
      <c r="L176" s="7">
        <f>1200*1000</f>
        <v>1200000</v>
      </c>
      <c r="M176" s="5" t="s">
        <v>27</v>
      </c>
      <c r="N176" s="8" t="s">
        <v>331</v>
      </c>
      <c r="O176" s="8" t="s">
        <v>179</v>
      </c>
      <c r="P176" s="19" t="s">
        <v>728</v>
      </c>
    </row>
    <row r="177" spans="1:16" ht="36">
      <c r="A177" s="5" t="s">
        <v>690</v>
      </c>
      <c r="B177" s="2" t="s">
        <v>499</v>
      </c>
      <c r="C177" s="12" t="s">
        <v>766</v>
      </c>
      <c r="D177" s="2" t="s">
        <v>693</v>
      </c>
      <c r="E177" s="2" t="s">
        <v>694</v>
      </c>
      <c r="F177" s="6" t="s">
        <v>695</v>
      </c>
      <c r="G177" s="6" t="s">
        <v>715</v>
      </c>
      <c r="H177" s="2" t="s">
        <v>501</v>
      </c>
      <c r="I177" s="2" t="s">
        <v>502</v>
      </c>
      <c r="J177" s="8" t="s">
        <v>716</v>
      </c>
      <c r="K177" s="8" t="s">
        <v>308</v>
      </c>
      <c r="L177" s="7"/>
      <c r="M177" s="5" t="s">
        <v>27</v>
      </c>
      <c r="N177" s="8" t="s">
        <v>717</v>
      </c>
      <c r="O177" s="8" t="s">
        <v>503</v>
      </c>
      <c r="P177" s="19" t="s">
        <v>718</v>
      </c>
    </row>
    <row r="178" spans="1:16" ht="40">
      <c r="A178" s="5" t="s">
        <v>690</v>
      </c>
      <c r="B178" s="2" t="s">
        <v>535</v>
      </c>
      <c r="C178" s="12" t="s">
        <v>767</v>
      </c>
      <c r="D178" s="2" t="s">
        <v>693</v>
      </c>
      <c r="E178" s="2" t="s">
        <v>694</v>
      </c>
      <c r="F178" s="2" t="s">
        <v>721</v>
      </c>
      <c r="G178" s="6" t="s">
        <v>744</v>
      </c>
      <c r="H178" s="2" t="s">
        <v>537</v>
      </c>
      <c r="I178" s="2" t="s">
        <v>538</v>
      </c>
      <c r="J178" s="8" t="s">
        <v>255</v>
      </c>
      <c r="K178" s="8" t="s">
        <v>308</v>
      </c>
      <c r="L178" s="7">
        <f>25*40000</f>
        <v>1000000</v>
      </c>
      <c r="M178" s="5" t="s">
        <v>27</v>
      </c>
      <c r="N178" s="8" t="s">
        <v>723</v>
      </c>
      <c r="O178" s="8" t="s">
        <v>539</v>
      </c>
      <c r="P178" s="2" t="s">
        <v>724</v>
      </c>
    </row>
    <row r="179" spans="1:16" ht="63">
      <c r="A179" s="5" t="s">
        <v>690</v>
      </c>
      <c r="B179" s="2" t="s">
        <v>118</v>
      </c>
      <c r="C179" s="12" t="s">
        <v>726</v>
      </c>
      <c r="D179" s="2" t="s">
        <v>693</v>
      </c>
      <c r="E179" s="2" t="s">
        <v>694</v>
      </c>
      <c r="F179" s="6" t="s">
        <v>695</v>
      </c>
      <c r="G179" s="6" t="s">
        <v>727</v>
      </c>
      <c r="H179" s="2" t="s">
        <v>121</v>
      </c>
      <c r="I179" s="2" t="s">
        <v>122</v>
      </c>
      <c r="J179" s="8" t="s">
        <v>699</v>
      </c>
      <c r="K179" s="8" t="s">
        <v>308</v>
      </c>
      <c r="L179" s="7">
        <f>1200*1000</f>
        <v>1200000</v>
      </c>
      <c r="M179" s="5" t="s">
        <v>27</v>
      </c>
      <c r="N179" s="8" t="s">
        <v>331</v>
      </c>
      <c r="O179" s="8" t="s">
        <v>123</v>
      </c>
      <c r="P179" s="19" t="s">
        <v>728</v>
      </c>
    </row>
    <row r="180" spans="1:16" ht="63">
      <c r="A180" s="5" t="s">
        <v>690</v>
      </c>
      <c r="B180" s="2" t="s">
        <v>507</v>
      </c>
      <c r="C180" s="12" t="s">
        <v>704</v>
      </c>
      <c r="D180" s="2" t="s">
        <v>693</v>
      </c>
      <c r="E180" s="2" t="s">
        <v>694</v>
      </c>
      <c r="F180" s="6" t="s">
        <v>695</v>
      </c>
      <c r="G180" s="6" t="s">
        <v>768</v>
      </c>
      <c r="H180" s="2" t="s">
        <v>509</v>
      </c>
      <c r="I180" s="2" t="s">
        <v>510</v>
      </c>
      <c r="J180" s="8" t="s">
        <v>699</v>
      </c>
      <c r="K180" s="8" t="s">
        <v>308</v>
      </c>
      <c r="L180" s="7">
        <f>1200*1000</f>
        <v>1200000</v>
      </c>
      <c r="M180" s="5" t="s">
        <v>27</v>
      </c>
      <c r="N180" s="8" t="s">
        <v>331</v>
      </c>
      <c r="O180" s="8" t="s">
        <v>511</v>
      </c>
      <c r="P180" s="19" t="s">
        <v>706</v>
      </c>
    </row>
    <row r="181" spans="1:16" ht="63">
      <c r="A181" s="5" t="s">
        <v>690</v>
      </c>
      <c r="B181" s="2" t="s">
        <v>558</v>
      </c>
      <c r="C181" s="12" t="s">
        <v>769</v>
      </c>
      <c r="D181" s="2" t="s">
        <v>693</v>
      </c>
      <c r="E181" s="2" t="s">
        <v>694</v>
      </c>
      <c r="F181" s="6" t="s">
        <v>695</v>
      </c>
      <c r="G181" s="6" t="s">
        <v>705</v>
      </c>
      <c r="H181" s="2" t="s">
        <v>559</v>
      </c>
      <c r="I181" s="2" t="s">
        <v>560</v>
      </c>
      <c r="J181" s="8" t="s">
        <v>699</v>
      </c>
      <c r="K181" s="8" t="s">
        <v>308</v>
      </c>
      <c r="L181" s="7">
        <f>1200*1000</f>
        <v>1200000</v>
      </c>
      <c r="M181" s="5" t="s">
        <v>27</v>
      </c>
      <c r="N181" s="8" t="s">
        <v>613</v>
      </c>
      <c r="O181" s="8" t="s">
        <v>561</v>
      </c>
      <c r="P181" s="19" t="s">
        <v>706</v>
      </c>
    </row>
    <row r="182" spans="1:16" ht="40">
      <c r="A182" s="5" t="s">
        <v>690</v>
      </c>
      <c r="B182" s="2" t="s">
        <v>573</v>
      </c>
      <c r="C182" s="12" t="s">
        <v>770</v>
      </c>
      <c r="D182" s="2" t="s">
        <v>693</v>
      </c>
      <c r="E182" s="2" t="s">
        <v>694</v>
      </c>
      <c r="F182" s="2" t="s">
        <v>721</v>
      </c>
      <c r="G182" s="10" t="s">
        <v>748</v>
      </c>
      <c r="H182" s="2" t="s">
        <v>574</v>
      </c>
      <c r="I182" s="2" t="s">
        <v>575</v>
      </c>
      <c r="J182" s="8" t="s">
        <v>255</v>
      </c>
      <c r="K182" s="8" t="s">
        <v>308</v>
      </c>
      <c r="L182" s="7">
        <f>20*40000</f>
        <v>800000</v>
      </c>
      <c r="M182" s="5" t="s">
        <v>27</v>
      </c>
      <c r="N182" s="8" t="s">
        <v>745</v>
      </c>
      <c r="O182" s="8" t="s">
        <v>576</v>
      </c>
      <c r="P182" s="2" t="s">
        <v>724</v>
      </c>
    </row>
    <row r="183" spans="1:16" ht="63">
      <c r="A183" s="5" t="s">
        <v>690</v>
      </c>
      <c r="B183" s="2" t="s">
        <v>573</v>
      </c>
      <c r="C183" s="12" t="s">
        <v>771</v>
      </c>
      <c r="D183" s="2" t="s">
        <v>693</v>
      </c>
      <c r="E183" s="2" t="s">
        <v>694</v>
      </c>
      <c r="F183" s="6" t="s">
        <v>695</v>
      </c>
      <c r="G183" s="10" t="s">
        <v>696</v>
      </c>
      <c r="H183" s="2" t="s">
        <v>574</v>
      </c>
      <c r="I183" s="2" t="s">
        <v>575</v>
      </c>
      <c r="J183" s="8" t="s">
        <v>699</v>
      </c>
      <c r="K183" s="8" t="s">
        <v>308</v>
      </c>
      <c r="L183" s="7">
        <f>1600*1000</f>
        <v>1600000</v>
      </c>
      <c r="M183" s="5" t="s">
        <v>27</v>
      </c>
      <c r="N183" s="8" t="s">
        <v>331</v>
      </c>
      <c r="O183" s="8" t="s">
        <v>576</v>
      </c>
      <c r="P183" s="19" t="s">
        <v>701</v>
      </c>
    </row>
    <row r="184" spans="1:16" ht="63">
      <c r="A184" s="5" t="s">
        <v>690</v>
      </c>
      <c r="B184" s="8" t="s">
        <v>577</v>
      </c>
      <c r="C184" s="12" t="s">
        <v>772</v>
      </c>
      <c r="D184" s="2" t="s">
        <v>693</v>
      </c>
      <c r="E184" s="2" t="s">
        <v>694</v>
      </c>
      <c r="F184" s="6" t="s">
        <v>695</v>
      </c>
      <c r="G184" s="10" t="s">
        <v>696</v>
      </c>
      <c r="H184" s="2" t="s">
        <v>579</v>
      </c>
      <c r="I184" s="2" t="s">
        <v>580</v>
      </c>
      <c r="J184" s="8" t="s">
        <v>699</v>
      </c>
      <c r="K184" s="8" t="s">
        <v>308</v>
      </c>
      <c r="L184" s="7">
        <f>1600*1000</f>
        <v>1600000</v>
      </c>
      <c r="M184" s="5" t="s">
        <v>27</v>
      </c>
      <c r="N184" s="8" t="s">
        <v>331</v>
      </c>
      <c r="O184" s="8" t="s">
        <v>581</v>
      </c>
      <c r="P184" s="19" t="s">
        <v>701</v>
      </c>
    </row>
    <row r="185" spans="1:16" ht="63">
      <c r="A185" s="5" t="s">
        <v>690</v>
      </c>
      <c r="B185" s="8" t="s">
        <v>582</v>
      </c>
      <c r="C185" s="12" t="s">
        <v>726</v>
      </c>
      <c r="D185" s="2" t="s">
        <v>693</v>
      </c>
      <c r="E185" s="2" t="s">
        <v>694</v>
      </c>
      <c r="F185" s="6" t="s">
        <v>695</v>
      </c>
      <c r="G185" s="10" t="s">
        <v>727</v>
      </c>
      <c r="H185" s="2" t="s">
        <v>584</v>
      </c>
      <c r="I185" s="2" t="s">
        <v>585</v>
      </c>
      <c r="J185" s="8" t="s">
        <v>699</v>
      </c>
      <c r="K185" s="8" t="s">
        <v>308</v>
      </c>
      <c r="L185" s="7">
        <f>1200*1000</f>
        <v>1200000</v>
      </c>
      <c r="M185" s="5" t="s">
        <v>27</v>
      </c>
      <c r="N185" s="8" t="s">
        <v>331</v>
      </c>
      <c r="O185" s="8" t="s">
        <v>586</v>
      </c>
      <c r="P185" s="19" t="s">
        <v>728</v>
      </c>
    </row>
    <row r="186" spans="1:16" ht="63">
      <c r="A186" s="5" t="s">
        <v>690</v>
      </c>
      <c r="B186" s="2" t="s">
        <v>140</v>
      </c>
      <c r="C186" s="12" t="s">
        <v>773</v>
      </c>
      <c r="D186" s="2" t="s">
        <v>693</v>
      </c>
      <c r="E186" s="2" t="s">
        <v>694</v>
      </c>
      <c r="F186" s="6" t="s">
        <v>695</v>
      </c>
      <c r="G186" s="6" t="s">
        <v>774</v>
      </c>
      <c r="H186" s="2" t="s">
        <v>142</v>
      </c>
      <c r="I186" s="2" t="s">
        <v>143</v>
      </c>
      <c r="J186" s="8" t="s">
        <v>699</v>
      </c>
      <c r="K186" s="8" t="s">
        <v>308</v>
      </c>
      <c r="L186" s="7">
        <v>600000</v>
      </c>
      <c r="M186" s="5" t="s">
        <v>27</v>
      </c>
      <c r="N186" s="8" t="s">
        <v>775</v>
      </c>
      <c r="O186" s="8" t="s">
        <v>144</v>
      </c>
      <c r="P186" s="19" t="s">
        <v>776</v>
      </c>
    </row>
    <row r="187" spans="1:16" ht="63">
      <c r="A187" s="5" t="s">
        <v>690</v>
      </c>
      <c r="B187" s="2" t="s">
        <v>507</v>
      </c>
      <c r="C187" s="12" t="s">
        <v>777</v>
      </c>
      <c r="D187" s="2" t="s">
        <v>693</v>
      </c>
      <c r="E187" s="2" t="s">
        <v>694</v>
      </c>
      <c r="F187" s="6" t="s">
        <v>695</v>
      </c>
      <c r="G187" s="6" t="s">
        <v>778</v>
      </c>
      <c r="H187" s="2" t="s">
        <v>509</v>
      </c>
      <c r="I187" s="2" t="s">
        <v>510</v>
      </c>
      <c r="J187" s="8" t="s">
        <v>699</v>
      </c>
      <c r="K187" s="8" t="s">
        <v>308</v>
      </c>
      <c r="L187" s="7">
        <f>1200*1000</f>
        <v>1200000</v>
      </c>
      <c r="M187" s="7" t="s">
        <v>216</v>
      </c>
      <c r="N187" s="2" t="s">
        <v>613</v>
      </c>
      <c r="O187" s="2" t="s">
        <v>511</v>
      </c>
      <c r="P187" s="19" t="s">
        <v>706</v>
      </c>
    </row>
    <row r="188" spans="1:16" ht="63">
      <c r="A188" s="5" t="s">
        <v>690</v>
      </c>
      <c r="B188" s="2" t="s">
        <v>499</v>
      </c>
      <c r="C188" s="12" t="s">
        <v>704</v>
      </c>
      <c r="D188" s="2" t="s">
        <v>693</v>
      </c>
      <c r="E188" s="2" t="s">
        <v>694</v>
      </c>
      <c r="F188" s="6" t="s">
        <v>695</v>
      </c>
      <c r="G188" s="6" t="s">
        <v>779</v>
      </c>
      <c r="H188" s="2" t="s">
        <v>501</v>
      </c>
      <c r="I188" s="2" t="s">
        <v>502</v>
      </c>
      <c r="J188" s="8" t="s">
        <v>699</v>
      </c>
      <c r="K188" s="8" t="s">
        <v>308</v>
      </c>
      <c r="L188" s="7">
        <f>1200*1000</f>
        <v>1200000</v>
      </c>
      <c r="M188" s="7" t="s">
        <v>216</v>
      </c>
      <c r="N188" s="2" t="s">
        <v>613</v>
      </c>
      <c r="O188" s="2" t="s">
        <v>503</v>
      </c>
      <c r="P188" s="19" t="s">
        <v>706</v>
      </c>
    </row>
    <row r="189" spans="1:16" ht="64">
      <c r="A189" s="5" t="s">
        <v>690</v>
      </c>
      <c r="B189" s="2" t="s">
        <v>429</v>
      </c>
      <c r="C189" s="12" t="s">
        <v>780</v>
      </c>
      <c r="D189" s="2" t="s">
        <v>693</v>
      </c>
      <c r="E189" s="2" t="s">
        <v>694</v>
      </c>
      <c r="F189" s="6" t="s">
        <v>695</v>
      </c>
      <c r="G189" s="6" t="s">
        <v>781</v>
      </c>
      <c r="H189" s="2" t="s">
        <v>430</v>
      </c>
      <c r="I189" s="2" t="s">
        <v>431</v>
      </c>
      <c r="J189" s="8" t="s">
        <v>699</v>
      </c>
      <c r="K189" s="8" t="s">
        <v>308</v>
      </c>
      <c r="L189" s="7">
        <f>1200*1000</f>
        <v>1200000</v>
      </c>
      <c r="M189" s="7" t="s">
        <v>216</v>
      </c>
      <c r="N189" s="2" t="s">
        <v>613</v>
      </c>
      <c r="O189" s="2" t="s">
        <v>432</v>
      </c>
      <c r="P189" s="19" t="s">
        <v>728</v>
      </c>
    </row>
    <row r="190" spans="1:16" ht="63">
      <c r="A190" s="5" t="s">
        <v>690</v>
      </c>
      <c r="B190" s="2" t="s">
        <v>393</v>
      </c>
      <c r="C190" s="12" t="s">
        <v>704</v>
      </c>
      <c r="D190" s="2" t="s">
        <v>693</v>
      </c>
      <c r="E190" s="2" t="s">
        <v>694</v>
      </c>
      <c r="F190" s="6" t="s">
        <v>695</v>
      </c>
      <c r="G190" s="6" t="s">
        <v>782</v>
      </c>
      <c r="H190" s="2" t="s">
        <v>395</v>
      </c>
      <c r="I190" s="2" t="s">
        <v>396</v>
      </c>
      <c r="J190" s="8" t="s">
        <v>699</v>
      </c>
      <c r="K190" s="8" t="s">
        <v>308</v>
      </c>
      <c r="L190" s="7">
        <f>1200*1000</f>
        <v>1200000</v>
      </c>
      <c r="M190" s="7" t="s">
        <v>216</v>
      </c>
      <c r="N190" s="2" t="s">
        <v>613</v>
      </c>
      <c r="O190" s="2" t="s">
        <v>397</v>
      </c>
      <c r="P190" s="19" t="s">
        <v>706</v>
      </c>
    </row>
    <row r="191" spans="1:16" ht="63">
      <c r="A191" s="5" t="s">
        <v>690</v>
      </c>
      <c r="B191" s="2" t="s">
        <v>79</v>
      </c>
      <c r="C191" s="12" t="s">
        <v>783</v>
      </c>
      <c r="D191" s="2" t="s">
        <v>693</v>
      </c>
      <c r="E191" s="2" t="s">
        <v>694</v>
      </c>
      <c r="F191" s="6" t="s">
        <v>695</v>
      </c>
      <c r="G191" s="6" t="s">
        <v>784</v>
      </c>
      <c r="H191" s="2" t="s">
        <v>81</v>
      </c>
      <c r="I191" s="2" t="s">
        <v>82</v>
      </c>
      <c r="J191" s="8" t="s">
        <v>699</v>
      </c>
      <c r="K191" s="8" t="s">
        <v>308</v>
      </c>
      <c r="L191" s="7">
        <f>1200*1000</f>
        <v>1200000</v>
      </c>
      <c r="M191" s="7" t="s">
        <v>216</v>
      </c>
      <c r="N191" s="2" t="s">
        <v>613</v>
      </c>
      <c r="O191" s="2" t="s">
        <v>83</v>
      </c>
      <c r="P191" s="19" t="s">
        <v>706</v>
      </c>
    </row>
    <row r="192" spans="1:16" ht="63">
      <c r="A192" s="5" t="s">
        <v>690</v>
      </c>
      <c r="B192" s="2" t="s">
        <v>577</v>
      </c>
      <c r="C192" s="12" t="s">
        <v>771</v>
      </c>
      <c r="D192" s="2" t="s">
        <v>693</v>
      </c>
      <c r="E192" s="2" t="s">
        <v>694</v>
      </c>
      <c r="F192" s="6" t="s">
        <v>695</v>
      </c>
      <c r="G192" s="6" t="s">
        <v>785</v>
      </c>
      <c r="H192" s="2" t="s">
        <v>579</v>
      </c>
      <c r="I192" s="2" t="s">
        <v>580</v>
      </c>
      <c r="J192" s="8" t="s">
        <v>699</v>
      </c>
      <c r="K192" s="8" t="s">
        <v>308</v>
      </c>
      <c r="L192" s="7">
        <f>1600*1000</f>
        <v>1600000</v>
      </c>
      <c r="M192" s="7" t="s">
        <v>216</v>
      </c>
      <c r="N192" s="2" t="s">
        <v>613</v>
      </c>
      <c r="O192" s="2" t="s">
        <v>581</v>
      </c>
      <c r="P192" s="19" t="s">
        <v>701</v>
      </c>
    </row>
    <row r="193" spans="1:16" ht="54">
      <c r="A193" s="5" t="s">
        <v>690</v>
      </c>
      <c r="B193" s="2" t="s">
        <v>318</v>
      </c>
      <c r="C193" s="12" t="s">
        <v>786</v>
      </c>
      <c r="D193" s="2" t="s">
        <v>693</v>
      </c>
      <c r="E193" s="2" t="s">
        <v>694</v>
      </c>
      <c r="F193" s="6" t="s">
        <v>711</v>
      </c>
      <c r="G193" s="6" t="s">
        <v>787</v>
      </c>
      <c r="H193" s="2" t="s">
        <v>322</v>
      </c>
      <c r="I193" s="2" t="s">
        <v>323</v>
      </c>
      <c r="J193" s="8" t="s">
        <v>255</v>
      </c>
      <c r="K193" s="8" t="s">
        <v>308</v>
      </c>
      <c r="L193" s="7">
        <f>1800*750</f>
        <v>1350000</v>
      </c>
      <c r="M193" s="7" t="s">
        <v>216</v>
      </c>
      <c r="N193" s="2" t="s">
        <v>788</v>
      </c>
      <c r="O193" s="2" t="s">
        <v>324</v>
      </c>
      <c r="P193" s="19" t="s">
        <v>789</v>
      </c>
    </row>
    <row r="194" spans="1:16" ht="45">
      <c r="A194" s="5" t="s">
        <v>690</v>
      </c>
      <c r="B194" s="8" t="s">
        <v>582</v>
      </c>
      <c r="C194" s="12" t="s">
        <v>790</v>
      </c>
      <c r="D194" s="2" t="s">
        <v>693</v>
      </c>
      <c r="E194" s="2" t="s">
        <v>694</v>
      </c>
      <c r="F194" s="2" t="s">
        <v>721</v>
      </c>
      <c r="G194" s="10" t="s">
        <v>791</v>
      </c>
      <c r="H194" s="2" t="s">
        <v>584</v>
      </c>
      <c r="I194" s="2" t="s">
        <v>585</v>
      </c>
      <c r="J194" s="8" t="s">
        <v>699</v>
      </c>
      <c r="K194" s="8" t="s">
        <v>308</v>
      </c>
      <c r="L194" s="7">
        <v>9000000</v>
      </c>
      <c r="M194" s="7" t="s">
        <v>216</v>
      </c>
      <c r="N194" s="2" t="s">
        <v>613</v>
      </c>
      <c r="O194" s="2" t="s">
        <v>586</v>
      </c>
      <c r="P194" s="19" t="s">
        <v>792</v>
      </c>
    </row>
    <row r="195" spans="1:16" ht="63">
      <c r="A195" s="5" t="s">
        <v>690</v>
      </c>
      <c r="B195" s="8" t="s">
        <v>545</v>
      </c>
      <c r="C195" s="12" t="s">
        <v>793</v>
      </c>
      <c r="D195" s="2" t="s">
        <v>693</v>
      </c>
      <c r="E195" s="2" t="s">
        <v>694</v>
      </c>
      <c r="F195" s="6" t="s">
        <v>695</v>
      </c>
      <c r="G195" s="10" t="s">
        <v>794</v>
      </c>
      <c r="H195" s="2" t="s">
        <v>547</v>
      </c>
      <c r="I195" s="2" t="s">
        <v>548</v>
      </c>
      <c r="J195" s="8" t="s">
        <v>699</v>
      </c>
      <c r="K195" s="8" t="s">
        <v>308</v>
      </c>
      <c r="L195" s="7">
        <f>1200*3145</f>
        <v>3774000</v>
      </c>
      <c r="M195" s="7" t="s">
        <v>216</v>
      </c>
      <c r="N195" s="2" t="s">
        <v>795</v>
      </c>
      <c r="O195" s="2" t="s">
        <v>549</v>
      </c>
      <c r="P195" s="19" t="s">
        <v>728</v>
      </c>
    </row>
    <row r="196" spans="1:16" ht="63">
      <c r="A196" s="5" t="s">
        <v>690</v>
      </c>
      <c r="B196" s="8" t="s">
        <v>59</v>
      </c>
      <c r="C196" s="12" t="s">
        <v>796</v>
      </c>
      <c r="D196" s="2" t="s">
        <v>693</v>
      </c>
      <c r="E196" s="2" t="s">
        <v>694</v>
      </c>
      <c r="F196" s="6" t="s">
        <v>695</v>
      </c>
      <c r="G196" s="10" t="s">
        <v>797</v>
      </c>
      <c r="H196" s="2" t="s">
        <v>61</v>
      </c>
      <c r="I196" s="2" t="s">
        <v>62</v>
      </c>
      <c r="J196" s="8" t="s">
        <v>699</v>
      </c>
      <c r="K196" s="8" t="s">
        <v>308</v>
      </c>
      <c r="L196" s="7">
        <f>1600*1000</f>
        <v>1600000</v>
      </c>
      <c r="M196" s="7" t="s">
        <v>216</v>
      </c>
      <c r="N196" s="2" t="s">
        <v>613</v>
      </c>
      <c r="O196" s="2" t="s">
        <v>63</v>
      </c>
      <c r="P196" s="19" t="s">
        <v>701</v>
      </c>
    </row>
    <row r="197" spans="1:16" ht="63">
      <c r="A197" s="5" t="s">
        <v>690</v>
      </c>
      <c r="B197" s="2" t="s">
        <v>304</v>
      </c>
      <c r="C197" s="12" t="s">
        <v>704</v>
      </c>
      <c r="D197" s="2" t="s">
        <v>693</v>
      </c>
      <c r="E197" s="2" t="s">
        <v>694</v>
      </c>
      <c r="F197" s="6" t="s">
        <v>695</v>
      </c>
      <c r="G197" s="10" t="s">
        <v>798</v>
      </c>
      <c r="H197" s="2" t="s">
        <v>306</v>
      </c>
      <c r="I197" s="2" t="s">
        <v>307</v>
      </c>
      <c r="J197" s="8" t="s">
        <v>699</v>
      </c>
      <c r="K197" s="8" t="s">
        <v>308</v>
      </c>
      <c r="L197" s="7">
        <f>1200*1000</f>
        <v>1200000</v>
      </c>
      <c r="M197" s="7" t="s">
        <v>216</v>
      </c>
      <c r="N197" s="2" t="s">
        <v>613</v>
      </c>
      <c r="O197" s="2" t="s">
        <v>309</v>
      </c>
      <c r="P197" s="19" t="s">
        <v>706</v>
      </c>
    </row>
    <row r="198" spans="1:16" ht="36">
      <c r="A198" s="5" t="s">
        <v>690</v>
      </c>
      <c r="B198" s="14" t="s">
        <v>507</v>
      </c>
      <c r="C198" s="12" t="s">
        <v>799</v>
      </c>
      <c r="D198" s="2" t="s">
        <v>693</v>
      </c>
      <c r="E198" s="2" t="s">
        <v>694</v>
      </c>
      <c r="F198" s="2" t="s">
        <v>721</v>
      </c>
      <c r="G198" s="2" t="s">
        <v>800</v>
      </c>
      <c r="H198" s="2" t="s">
        <v>801</v>
      </c>
      <c r="I198" s="2" t="s">
        <v>510</v>
      </c>
      <c r="J198" s="8" t="s">
        <v>802</v>
      </c>
      <c r="K198" s="8" t="s">
        <v>308</v>
      </c>
      <c r="L198" s="7">
        <v>50000</v>
      </c>
      <c r="M198" s="7" t="s">
        <v>216</v>
      </c>
      <c r="N198" s="2" t="s">
        <v>803</v>
      </c>
      <c r="O198" s="2" t="s">
        <v>804</v>
      </c>
      <c r="P198" s="19" t="s">
        <v>805</v>
      </c>
    </row>
    <row r="199" spans="1:16" ht="45">
      <c r="A199" s="5" t="s">
        <v>806</v>
      </c>
      <c r="B199" s="8" t="s">
        <v>371</v>
      </c>
      <c r="C199" s="12" t="s">
        <v>807</v>
      </c>
      <c r="D199" s="8" t="s">
        <v>808</v>
      </c>
      <c r="E199" s="8" t="s">
        <v>809</v>
      </c>
      <c r="F199" s="8" t="s">
        <v>810</v>
      </c>
      <c r="G199" s="10" t="s">
        <v>811</v>
      </c>
      <c r="H199" s="2" t="s">
        <v>373</v>
      </c>
      <c r="I199" s="2" t="s">
        <v>374</v>
      </c>
      <c r="J199" s="8" t="s">
        <v>812</v>
      </c>
      <c r="K199" s="8">
        <v>2025</v>
      </c>
      <c r="L199" s="7">
        <f>700000*7</f>
        <v>4900000</v>
      </c>
      <c r="M199" s="5" t="s">
        <v>27</v>
      </c>
      <c r="N199" s="2" t="s">
        <v>813</v>
      </c>
      <c r="O199" s="8" t="s">
        <v>375</v>
      </c>
      <c r="P199" s="19" t="s">
        <v>814</v>
      </c>
    </row>
    <row r="200" spans="1:16" ht="45">
      <c r="A200" s="5" t="s">
        <v>806</v>
      </c>
      <c r="B200" s="8" t="s">
        <v>64</v>
      </c>
      <c r="C200" s="12" t="s">
        <v>815</v>
      </c>
      <c r="D200" s="8" t="s">
        <v>808</v>
      </c>
      <c r="E200" s="8" t="s">
        <v>809</v>
      </c>
      <c r="F200" s="8" t="s">
        <v>810</v>
      </c>
      <c r="G200" s="10" t="s">
        <v>816</v>
      </c>
      <c r="H200" s="2" t="s">
        <v>66</v>
      </c>
      <c r="I200" s="2" t="s">
        <v>67</v>
      </c>
      <c r="J200" s="8" t="s">
        <v>812</v>
      </c>
      <c r="K200" s="8">
        <v>2025</v>
      </c>
      <c r="L200" s="7">
        <f>700000*20</f>
        <v>14000000</v>
      </c>
      <c r="M200" s="5" t="s">
        <v>27</v>
      </c>
      <c r="N200" s="2" t="s">
        <v>817</v>
      </c>
      <c r="O200" s="8" t="s">
        <v>68</v>
      </c>
      <c r="P200" s="19" t="s">
        <v>814</v>
      </c>
    </row>
    <row r="201" spans="1:16" ht="45">
      <c r="A201" s="5" t="s">
        <v>806</v>
      </c>
      <c r="B201" s="8" t="s">
        <v>565</v>
      </c>
      <c r="C201" s="12" t="s">
        <v>807</v>
      </c>
      <c r="D201" s="8" t="s">
        <v>808</v>
      </c>
      <c r="E201" s="8" t="s">
        <v>809</v>
      </c>
      <c r="F201" s="8" t="s">
        <v>810</v>
      </c>
      <c r="G201" s="10" t="s">
        <v>818</v>
      </c>
      <c r="H201" s="2" t="s">
        <v>566</v>
      </c>
      <c r="I201" s="2" t="s">
        <v>567</v>
      </c>
      <c r="J201" s="8" t="s">
        <v>812</v>
      </c>
      <c r="K201" s="8" t="s">
        <v>26</v>
      </c>
      <c r="L201" s="7">
        <f>700000*12</f>
        <v>8400000</v>
      </c>
      <c r="M201" s="5" t="s">
        <v>27</v>
      </c>
      <c r="N201" s="2" t="s">
        <v>819</v>
      </c>
      <c r="O201" s="8" t="s">
        <v>568</v>
      </c>
      <c r="P201" s="19" t="s">
        <v>814</v>
      </c>
    </row>
    <row r="202" spans="1:16" ht="45">
      <c r="A202" s="5" t="s">
        <v>806</v>
      </c>
      <c r="B202" s="2" t="s">
        <v>64</v>
      </c>
      <c r="C202" s="12" t="s">
        <v>820</v>
      </c>
      <c r="D202" s="8" t="s">
        <v>808</v>
      </c>
      <c r="E202" s="8" t="s">
        <v>809</v>
      </c>
      <c r="F202" s="8" t="s">
        <v>810</v>
      </c>
      <c r="G202" s="10" t="s">
        <v>821</v>
      </c>
      <c r="H202" s="2" t="s">
        <v>66</v>
      </c>
      <c r="I202" s="2" t="s">
        <v>67</v>
      </c>
      <c r="J202" s="8" t="s">
        <v>812</v>
      </c>
      <c r="K202" s="8" t="s">
        <v>26</v>
      </c>
      <c r="L202" s="7">
        <f>700000*5</f>
        <v>3500000</v>
      </c>
      <c r="M202" s="5" t="s">
        <v>27</v>
      </c>
      <c r="N202" s="8" t="s">
        <v>822</v>
      </c>
      <c r="O202" s="8" t="s">
        <v>68</v>
      </c>
      <c r="P202" s="19" t="s">
        <v>814</v>
      </c>
    </row>
    <row r="203" spans="1:16" ht="45">
      <c r="A203" s="5" t="s">
        <v>806</v>
      </c>
      <c r="B203" s="8" t="s">
        <v>823</v>
      </c>
      <c r="C203" s="12" t="s">
        <v>824</v>
      </c>
      <c r="D203" s="8" t="s">
        <v>808</v>
      </c>
      <c r="E203" s="8" t="s">
        <v>809</v>
      </c>
      <c r="F203" s="8" t="s">
        <v>810</v>
      </c>
      <c r="G203" s="10" t="s">
        <v>825</v>
      </c>
      <c r="H203" s="2" t="s">
        <v>826</v>
      </c>
      <c r="I203" s="2" t="s">
        <v>827</v>
      </c>
      <c r="J203" s="8" t="s">
        <v>812</v>
      </c>
      <c r="K203" s="8" t="s">
        <v>26</v>
      </c>
      <c r="L203" s="7">
        <f>700000*5</f>
        <v>3500000</v>
      </c>
      <c r="M203" s="5" t="s">
        <v>27</v>
      </c>
      <c r="N203" s="2" t="s">
        <v>822</v>
      </c>
      <c r="O203" s="8" t="s">
        <v>828</v>
      </c>
      <c r="P203" s="19" t="s">
        <v>814</v>
      </c>
    </row>
    <row r="204" spans="1:16" ht="54">
      <c r="A204" s="5" t="s">
        <v>806</v>
      </c>
      <c r="B204" s="2" t="s">
        <v>318</v>
      </c>
      <c r="C204" s="12" t="s">
        <v>829</v>
      </c>
      <c r="D204" s="8" t="s">
        <v>808</v>
      </c>
      <c r="E204" s="8" t="s">
        <v>809</v>
      </c>
      <c r="F204" s="6" t="s">
        <v>830</v>
      </c>
      <c r="G204" s="6" t="s">
        <v>831</v>
      </c>
      <c r="H204" s="2" t="s">
        <v>322</v>
      </c>
      <c r="I204" s="2" t="s">
        <v>323</v>
      </c>
      <c r="J204" s="8" t="s">
        <v>812</v>
      </c>
      <c r="K204" s="8" t="s">
        <v>26</v>
      </c>
      <c r="L204" s="7">
        <v>6000000</v>
      </c>
      <c r="M204" s="7" t="s">
        <v>216</v>
      </c>
      <c r="N204" s="2" t="s">
        <v>613</v>
      </c>
      <c r="O204" s="2" t="s">
        <v>324</v>
      </c>
      <c r="P204" s="19" t="s">
        <v>832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EJE 1</vt:lpstr>
      <vt:lpstr>EJE 2</vt:lpstr>
      <vt:lpstr>EJE 3</vt:lpstr>
      <vt:lpstr>EJE 4</vt:lpstr>
      <vt:lpstr>EJE 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Nahúm Efrén</dc:creator>
  <cp:lastModifiedBy>Raquel Morales</cp:lastModifiedBy>
  <dcterms:created xsi:type="dcterms:W3CDTF">2025-05-07T20:24:03Z</dcterms:created>
  <dcterms:modified xsi:type="dcterms:W3CDTF">2025-08-05T20:24:44Z</dcterms:modified>
</cp:coreProperties>
</file>